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autoCompressPictures="0"/>
  <mc:AlternateContent xmlns:mc="http://schemas.openxmlformats.org/markup-compatibility/2006">
    <mc:Choice Requires="x15">
      <x15ac:absPath xmlns:x15ac="http://schemas.microsoft.com/office/spreadsheetml/2010/11/ac" url="/Users/maartenkampert/Dropbox/0_Teaching/SCR/R_1920/191030_Exam1/0_data/"/>
    </mc:Choice>
  </mc:AlternateContent>
  <bookViews>
    <workbookView xWindow="6880" yWindow="460" windowWidth="28800" windowHeight="17540" tabRatio="500"/>
  </bookViews>
  <sheets>
    <sheet name="Exam1" sheetId="4" r:id="rId1"/>
    <sheet name="Assignment" sheetId="5" r:id="rId2"/>
    <sheet name="Exam2" sheetId="1"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2" i="5" l="1"/>
  <c r="T2" i="5"/>
  <c r="W2" i="5"/>
  <c r="AE2" i="5"/>
  <c r="AK2" i="5"/>
  <c r="AL2" i="5"/>
  <c r="AS2" i="5"/>
  <c r="AT2" i="5"/>
  <c r="M3" i="5"/>
  <c r="T3" i="5"/>
  <c r="W3" i="5"/>
  <c r="AE3" i="5"/>
  <c r="AK3" i="5"/>
  <c r="AL3" i="5"/>
  <c r="AS3" i="5"/>
  <c r="AT3" i="5"/>
  <c r="M4" i="5"/>
  <c r="T4" i="5"/>
  <c r="W4" i="5"/>
  <c r="AE4" i="5"/>
  <c r="AK4" i="5"/>
  <c r="AL4" i="5"/>
  <c r="AS4" i="5"/>
  <c r="AT4" i="5"/>
  <c r="M5" i="5"/>
  <c r="T5" i="5"/>
  <c r="W5" i="5"/>
  <c r="AE5" i="5"/>
  <c r="AK5" i="5"/>
  <c r="AL5" i="5"/>
  <c r="AS5" i="5"/>
  <c r="AT5" i="5"/>
  <c r="M6" i="5"/>
  <c r="T6" i="5"/>
  <c r="W6" i="5"/>
  <c r="AE6" i="5"/>
  <c r="AK6" i="5"/>
  <c r="AL6" i="5"/>
  <c r="AS6" i="5"/>
  <c r="AT6" i="5"/>
  <c r="M7" i="5"/>
  <c r="T7" i="5"/>
  <c r="W7" i="5"/>
  <c r="AE7" i="5"/>
  <c r="AK7" i="5"/>
  <c r="AL7" i="5"/>
  <c r="AS7" i="5"/>
  <c r="AT7" i="5"/>
  <c r="M8" i="5"/>
  <c r="T8" i="5"/>
  <c r="W8" i="5"/>
  <c r="AE8" i="5"/>
  <c r="AK8" i="5"/>
  <c r="AL8" i="5"/>
  <c r="AS8" i="5"/>
  <c r="AT8" i="5"/>
  <c r="M9" i="5"/>
  <c r="T9" i="5"/>
  <c r="W9" i="5"/>
  <c r="AE9" i="5"/>
  <c r="AK9" i="5"/>
  <c r="AL9" i="5"/>
  <c r="AS9" i="5"/>
  <c r="AT9" i="5"/>
  <c r="M10" i="5"/>
  <c r="T10" i="5"/>
  <c r="W10" i="5"/>
  <c r="AE10" i="5"/>
  <c r="AK10" i="5"/>
  <c r="AL10" i="5"/>
  <c r="AS10" i="5"/>
  <c r="AT10" i="5"/>
  <c r="M11" i="5"/>
  <c r="T11" i="5"/>
  <c r="W11" i="5"/>
  <c r="AE11" i="5"/>
  <c r="AK11" i="5"/>
  <c r="AL11" i="5"/>
  <c r="AS11" i="5"/>
  <c r="AT11" i="5"/>
  <c r="M12" i="5"/>
  <c r="T12" i="5"/>
  <c r="W12" i="5"/>
  <c r="AE12" i="5"/>
  <c r="AK12" i="5"/>
  <c r="AL12" i="5"/>
  <c r="AS12" i="5"/>
  <c r="AT12" i="5"/>
  <c r="M13" i="5"/>
  <c r="T13" i="5"/>
  <c r="W13" i="5"/>
  <c r="AE13" i="5"/>
  <c r="AK13" i="5"/>
  <c r="AL13" i="5"/>
  <c r="AS13" i="5"/>
  <c r="AT13" i="5"/>
  <c r="M14" i="5"/>
  <c r="T14" i="5"/>
  <c r="W14" i="5"/>
  <c r="AE14" i="5"/>
  <c r="AK14" i="5"/>
  <c r="AL14" i="5"/>
  <c r="AS14" i="5"/>
  <c r="AT14" i="5"/>
  <c r="M15" i="5"/>
  <c r="T15" i="5"/>
  <c r="W15" i="5"/>
  <c r="AE15" i="5"/>
  <c r="AK15" i="5"/>
  <c r="AL15" i="5"/>
  <c r="AS15" i="5"/>
  <c r="AT15" i="5"/>
  <c r="M16" i="5"/>
  <c r="T16" i="5"/>
  <c r="W16" i="5"/>
  <c r="AE16" i="5"/>
  <c r="AK16" i="5"/>
  <c r="AL16" i="5"/>
  <c r="AS16" i="5"/>
  <c r="AT16" i="5"/>
  <c r="M17" i="5"/>
  <c r="T17" i="5"/>
  <c r="W17" i="5"/>
  <c r="AE17" i="5"/>
  <c r="AK17" i="5"/>
  <c r="AL17" i="5"/>
  <c r="AS17" i="5"/>
  <c r="AT17" i="5"/>
  <c r="M18" i="5"/>
  <c r="T18" i="5"/>
  <c r="W18" i="5"/>
  <c r="AE18" i="5"/>
  <c r="AK18" i="5"/>
  <c r="AL18" i="5"/>
  <c r="AS18" i="5"/>
  <c r="AT18" i="5"/>
  <c r="M19" i="5"/>
  <c r="T19" i="5"/>
  <c r="W19" i="5"/>
  <c r="AE19" i="5"/>
  <c r="AK19" i="5"/>
  <c r="AL19" i="5"/>
  <c r="AS19" i="5"/>
  <c r="AT19" i="5"/>
  <c r="M20" i="5"/>
  <c r="T20" i="5"/>
  <c r="W20" i="5"/>
  <c r="AE20" i="5"/>
  <c r="AK20" i="5"/>
  <c r="AL20" i="5"/>
  <c r="AS20" i="5"/>
  <c r="AT20" i="5"/>
  <c r="M21" i="5"/>
  <c r="T21" i="5"/>
  <c r="W21" i="5"/>
  <c r="AE21" i="5"/>
  <c r="AK21" i="5"/>
  <c r="AL21" i="5"/>
  <c r="AS21" i="5"/>
  <c r="AT21" i="5"/>
  <c r="M22" i="5"/>
  <c r="T22" i="5"/>
  <c r="W22" i="5"/>
  <c r="AE22" i="5"/>
  <c r="AK22" i="5"/>
  <c r="AL22" i="5"/>
  <c r="AS22" i="5"/>
  <c r="AT22" i="5"/>
  <c r="M23" i="5"/>
  <c r="T23" i="5"/>
  <c r="W23" i="5"/>
  <c r="AE23" i="5"/>
  <c r="AK23" i="5"/>
  <c r="AL23" i="5"/>
  <c r="AS23" i="5"/>
  <c r="AT23" i="5"/>
  <c r="M24" i="5"/>
  <c r="T24" i="5"/>
  <c r="W24" i="5"/>
  <c r="AE24" i="5"/>
  <c r="AK24" i="5"/>
  <c r="AL24" i="5"/>
  <c r="AS24" i="5"/>
  <c r="AT24" i="5"/>
  <c r="M25" i="5"/>
  <c r="T25" i="5"/>
  <c r="W25" i="5"/>
  <c r="AE25" i="5"/>
  <c r="AK25" i="5"/>
  <c r="AL25" i="5"/>
  <c r="AS25" i="5"/>
  <c r="AT25" i="5"/>
  <c r="M26" i="5"/>
  <c r="T26" i="5"/>
  <c r="W26" i="5"/>
  <c r="AE26" i="5"/>
  <c r="AK26" i="5"/>
  <c r="AL26" i="5"/>
  <c r="AS26" i="5"/>
  <c r="AT26" i="5"/>
  <c r="M27" i="5"/>
  <c r="T27" i="5"/>
  <c r="W27" i="5"/>
  <c r="AE27" i="5"/>
  <c r="AK27" i="5"/>
  <c r="AL27" i="5"/>
  <c r="AS27" i="5"/>
  <c r="AT27" i="5"/>
  <c r="M28" i="5"/>
  <c r="T28" i="5"/>
  <c r="W28" i="5"/>
  <c r="AE28" i="5"/>
  <c r="AK28" i="5"/>
  <c r="AL28" i="5"/>
  <c r="AS28" i="5"/>
  <c r="AT28" i="5"/>
  <c r="M29" i="5"/>
  <c r="T29" i="5"/>
  <c r="W29" i="5"/>
  <c r="AE29" i="5"/>
  <c r="AK29" i="5"/>
  <c r="AL29" i="5"/>
  <c r="AS29" i="5"/>
  <c r="AT29" i="5"/>
  <c r="M30" i="5"/>
  <c r="T30" i="5"/>
  <c r="W30" i="5"/>
  <c r="AE30" i="5"/>
  <c r="AK30" i="5"/>
  <c r="AL30" i="5"/>
  <c r="AS30" i="5"/>
  <c r="AT30" i="5"/>
  <c r="M31" i="5"/>
  <c r="T31" i="5"/>
  <c r="W31" i="5"/>
  <c r="AE31" i="5"/>
  <c r="AK31" i="5"/>
  <c r="AL31" i="5"/>
  <c r="AS31" i="5"/>
  <c r="AT31" i="5"/>
  <c r="M32" i="5"/>
  <c r="T32" i="5"/>
  <c r="W32" i="5"/>
  <c r="AE32" i="5"/>
  <c r="AK32" i="5"/>
  <c r="AL32" i="5"/>
  <c r="AS32" i="5"/>
  <c r="AT32" i="5"/>
  <c r="M33" i="5"/>
  <c r="T33" i="5"/>
  <c r="W33" i="5"/>
  <c r="AE33" i="5"/>
  <c r="AK33" i="5"/>
  <c r="AL33" i="5"/>
  <c r="AS33" i="5"/>
  <c r="AT33" i="5"/>
  <c r="M34" i="5"/>
  <c r="T34" i="5"/>
  <c r="W34" i="5"/>
  <c r="AE34" i="5"/>
  <c r="AK34" i="5"/>
  <c r="AL34" i="5"/>
  <c r="AS34" i="5"/>
  <c r="AT34" i="5"/>
  <c r="M35" i="5"/>
  <c r="T35" i="5"/>
  <c r="W35" i="5"/>
  <c r="AE35" i="5"/>
  <c r="AK35" i="5"/>
  <c r="AL35" i="5"/>
  <c r="AS35" i="5"/>
  <c r="AT35" i="5"/>
  <c r="M36" i="5"/>
  <c r="T36" i="5"/>
  <c r="W36" i="5"/>
  <c r="AE36" i="5"/>
  <c r="AK36" i="5"/>
  <c r="AL36" i="5"/>
  <c r="AS36" i="5"/>
  <c r="AT36" i="5"/>
  <c r="M37" i="5"/>
  <c r="T37" i="5"/>
  <c r="W37" i="5"/>
  <c r="AE37" i="5"/>
  <c r="AK37" i="5"/>
  <c r="AL37" i="5"/>
  <c r="AS37" i="5"/>
  <c r="AT37" i="5"/>
  <c r="M38" i="5"/>
  <c r="T38" i="5"/>
  <c r="W38" i="5"/>
  <c r="AE38" i="5"/>
  <c r="AK38" i="5"/>
  <c r="AL38" i="5"/>
  <c r="AS38" i="5"/>
  <c r="AT38" i="5"/>
  <c r="M39" i="5"/>
  <c r="T39" i="5"/>
  <c r="W39" i="5"/>
  <c r="AE39" i="5"/>
  <c r="AK39" i="5"/>
  <c r="AL39" i="5"/>
  <c r="AS39" i="5"/>
  <c r="AT39" i="5"/>
  <c r="M40" i="5"/>
  <c r="T40" i="5"/>
  <c r="W40" i="5"/>
  <c r="AE40" i="5"/>
  <c r="AK40" i="5"/>
  <c r="AL40" i="5"/>
  <c r="AS40" i="5"/>
  <c r="AT40" i="5"/>
  <c r="M41" i="5"/>
  <c r="T41" i="5"/>
  <c r="W41" i="5"/>
  <c r="AE41" i="5"/>
  <c r="AK41" i="5"/>
  <c r="AL41" i="5"/>
  <c r="AS41" i="5"/>
  <c r="AT41" i="5"/>
  <c r="M42" i="5"/>
  <c r="T42" i="5"/>
  <c r="W42" i="5"/>
  <c r="AE42" i="5"/>
  <c r="AK42" i="5"/>
  <c r="AL42" i="5"/>
  <c r="AS42" i="5"/>
  <c r="AT42" i="5"/>
  <c r="H2" i="1"/>
  <c r="L2" i="1"/>
  <c r="P2" i="1"/>
  <c r="T2" i="1"/>
  <c r="D2" i="1"/>
  <c r="H3" i="1"/>
  <c r="L3" i="1"/>
  <c r="P3" i="1"/>
  <c r="T3" i="1"/>
  <c r="D3" i="1"/>
  <c r="H4" i="1"/>
  <c r="L4" i="1"/>
  <c r="P4" i="1"/>
  <c r="R4" i="1"/>
  <c r="T4" i="1"/>
  <c r="D4" i="1"/>
  <c r="H5" i="1"/>
  <c r="L5" i="1"/>
  <c r="P5" i="1"/>
  <c r="T5" i="1"/>
  <c r="D5" i="1"/>
  <c r="H6" i="1"/>
  <c r="L6" i="1"/>
  <c r="P6" i="1"/>
  <c r="R6" i="1"/>
  <c r="T6" i="1"/>
  <c r="D6" i="1"/>
  <c r="H7" i="1"/>
  <c r="L7" i="1"/>
  <c r="P7" i="1"/>
  <c r="T7" i="1"/>
  <c r="D7" i="1"/>
  <c r="H8" i="1"/>
  <c r="L8" i="1"/>
  <c r="P8" i="1"/>
  <c r="R8" i="1"/>
  <c r="T8" i="1"/>
  <c r="D8" i="1"/>
  <c r="H9" i="1"/>
  <c r="L9" i="1"/>
  <c r="P9" i="1"/>
  <c r="T9" i="1"/>
  <c r="D9" i="1"/>
  <c r="H10" i="1"/>
  <c r="L10" i="1"/>
  <c r="P10" i="1"/>
  <c r="T10" i="1"/>
  <c r="D10" i="1"/>
  <c r="H11" i="1"/>
  <c r="L11" i="1"/>
  <c r="P11" i="1"/>
  <c r="R11" i="1"/>
  <c r="T11" i="1"/>
  <c r="D11" i="1"/>
  <c r="H12" i="1"/>
  <c r="L12" i="1"/>
  <c r="P12" i="1"/>
  <c r="T12" i="1"/>
  <c r="D12" i="1"/>
  <c r="H13" i="1"/>
  <c r="L13" i="1"/>
  <c r="P13" i="1"/>
  <c r="T13" i="1"/>
  <c r="D13" i="1"/>
  <c r="H14" i="1"/>
  <c r="L14" i="1"/>
  <c r="P14" i="1"/>
  <c r="T14" i="1"/>
  <c r="D14" i="1"/>
  <c r="H15" i="1"/>
  <c r="L15" i="1"/>
  <c r="P15" i="1"/>
  <c r="T15" i="1"/>
  <c r="D15" i="1"/>
  <c r="H16" i="1"/>
  <c r="L16" i="1"/>
  <c r="P16" i="1"/>
  <c r="T16" i="1"/>
  <c r="D16" i="1"/>
  <c r="H17" i="1"/>
  <c r="L17" i="1"/>
  <c r="P17" i="1"/>
  <c r="R17" i="1"/>
  <c r="T17" i="1"/>
  <c r="D17" i="1"/>
  <c r="H18" i="1"/>
  <c r="L18" i="1"/>
  <c r="P18" i="1"/>
  <c r="R18" i="1"/>
  <c r="T18" i="1"/>
  <c r="D18" i="1"/>
  <c r="H19" i="1"/>
  <c r="L19" i="1"/>
  <c r="P19" i="1"/>
  <c r="R19" i="1"/>
  <c r="T19" i="1"/>
  <c r="D19" i="1"/>
  <c r="H20" i="1"/>
  <c r="L20" i="1"/>
  <c r="P20" i="1"/>
  <c r="R20" i="1"/>
  <c r="T20" i="1"/>
  <c r="D20" i="1"/>
  <c r="H21" i="1"/>
  <c r="L21" i="1"/>
  <c r="P21" i="1"/>
  <c r="T21" i="1"/>
  <c r="D21" i="1"/>
  <c r="H22" i="1"/>
  <c r="L22" i="1"/>
  <c r="P22" i="1"/>
  <c r="T22" i="1"/>
  <c r="D22" i="1"/>
  <c r="H23" i="1"/>
  <c r="L23" i="1"/>
  <c r="P23" i="1"/>
  <c r="T23" i="1"/>
  <c r="D23" i="1"/>
  <c r="H24" i="1"/>
  <c r="L24" i="1"/>
  <c r="P24" i="1"/>
  <c r="T24" i="1"/>
  <c r="D24" i="1"/>
  <c r="H25" i="1"/>
  <c r="L25" i="1"/>
  <c r="P25" i="1"/>
  <c r="T25" i="1"/>
  <c r="D25" i="1"/>
  <c r="H26" i="1"/>
  <c r="L26" i="1"/>
  <c r="P26" i="1"/>
  <c r="T26" i="1"/>
  <c r="D26" i="1"/>
  <c r="H27" i="1"/>
  <c r="L27" i="1"/>
  <c r="P27" i="1"/>
  <c r="T27" i="1"/>
  <c r="D27" i="1"/>
  <c r="H28" i="1"/>
  <c r="L28" i="1"/>
  <c r="P28" i="1"/>
  <c r="T28" i="1"/>
  <c r="D28" i="1"/>
  <c r="H29" i="1"/>
  <c r="L29" i="1"/>
  <c r="P29" i="1"/>
  <c r="T29" i="1"/>
  <c r="D29" i="1"/>
  <c r="H30" i="1"/>
  <c r="L30" i="1"/>
  <c r="P30" i="1"/>
  <c r="T30" i="1"/>
  <c r="D30" i="1"/>
  <c r="H31" i="1"/>
  <c r="L31" i="1"/>
  <c r="P31" i="1"/>
  <c r="R31" i="1"/>
  <c r="T31" i="1"/>
  <c r="D31" i="1"/>
  <c r="H32" i="1"/>
  <c r="L32" i="1"/>
  <c r="P32" i="1"/>
  <c r="R32" i="1"/>
  <c r="T32" i="1"/>
  <c r="D32" i="1"/>
  <c r="H33" i="1"/>
  <c r="L33" i="1"/>
  <c r="P33" i="1"/>
  <c r="R33" i="1"/>
  <c r="T33" i="1"/>
  <c r="D33" i="1"/>
  <c r="H34" i="1"/>
  <c r="L34" i="1"/>
  <c r="P34" i="1"/>
  <c r="T34" i="1"/>
  <c r="D34" i="1"/>
  <c r="H35" i="1"/>
  <c r="L35" i="1"/>
  <c r="P35" i="1"/>
  <c r="T35" i="1"/>
  <c r="D35" i="1"/>
  <c r="H36" i="1"/>
  <c r="L36" i="1"/>
  <c r="P36" i="1"/>
  <c r="T36" i="1"/>
  <c r="D36" i="1"/>
  <c r="H37" i="1"/>
  <c r="L37" i="1"/>
  <c r="P37" i="1"/>
  <c r="R37" i="1"/>
  <c r="T37" i="1"/>
  <c r="D37" i="1"/>
  <c r="H38" i="1"/>
  <c r="L38" i="1"/>
  <c r="P38" i="1"/>
  <c r="T38" i="1"/>
  <c r="D38" i="1"/>
  <c r="H39" i="1"/>
  <c r="L39" i="1"/>
  <c r="P39" i="1"/>
  <c r="T39" i="1"/>
  <c r="D39" i="1"/>
  <c r="H40" i="1"/>
  <c r="L40" i="1"/>
  <c r="P40" i="1"/>
  <c r="R40" i="1"/>
  <c r="T40" i="1"/>
  <c r="D40" i="1"/>
  <c r="D48"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AV42" i="5"/>
  <c r="D42" i="5"/>
  <c r="AV41" i="5"/>
  <c r="D41" i="5"/>
  <c r="AV40" i="5"/>
  <c r="D40" i="5"/>
  <c r="AV39" i="5"/>
  <c r="D39" i="5"/>
  <c r="AV38" i="5"/>
  <c r="D38" i="5"/>
  <c r="AV37" i="5"/>
  <c r="D37" i="5"/>
  <c r="AV36" i="5"/>
  <c r="D36" i="5"/>
  <c r="AV35" i="5"/>
  <c r="D35" i="5"/>
  <c r="AV34" i="5"/>
  <c r="D34" i="5"/>
  <c r="AV33" i="5"/>
  <c r="D33" i="5"/>
  <c r="AV32" i="5"/>
  <c r="D32" i="5"/>
  <c r="AV31" i="5"/>
  <c r="D31" i="5"/>
  <c r="AV30" i="5"/>
  <c r="D30" i="5"/>
  <c r="AV29" i="5"/>
  <c r="D29" i="5"/>
  <c r="AV28" i="5"/>
  <c r="D28" i="5"/>
  <c r="AV27" i="5"/>
  <c r="D27" i="5"/>
  <c r="AV26" i="5"/>
  <c r="D26" i="5"/>
  <c r="AV25" i="5"/>
  <c r="D25" i="5"/>
  <c r="AV24" i="5"/>
  <c r="D24" i="5"/>
  <c r="AV23" i="5"/>
  <c r="D23" i="5"/>
  <c r="AV22" i="5"/>
  <c r="D22" i="5"/>
  <c r="AV21" i="5"/>
  <c r="D21" i="5"/>
  <c r="AV20" i="5"/>
  <c r="D20" i="5"/>
  <c r="AV19" i="5"/>
  <c r="D19" i="5"/>
  <c r="AV18" i="5"/>
  <c r="D18" i="5"/>
  <c r="AV17" i="5"/>
  <c r="D17" i="5"/>
  <c r="AV16" i="5"/>
  <c r="D16" i="5"/>
  <c r="AV15" i="5"/>
  <c r="D15" i="5"/>
  <c r="AV14" i="5"/>
  <c r="D14" i="5"/>
  <c r="AV13" i="5"/>
  <c r="D13" i="5"/>
  <c r="AV12" i="5"/>
  <c r="D12" i="5"/>
  <c r="AV11" i="5"/>
  <c r="D11" i="5"/>
  <c r="AV10" i="5"/>
  <c r="D10" i="5"/>
  <c r="AV9" i="5"/>
  <c r="D9" i="5"/>
  <c r="AV8" i="5"/>
  <c r="D8" i="5"/>
  <c r="AV7" i="5"/>
  <c r="D7" i="5"/>
  <c r="AV6" i="5"/>
  <c r="D6" i="5"/>
  <c r="AV5" i="5"/>
  <c r="D5" i="5"/>
  <c r="AV4" i="5"/>
  <c r="D4" i="5"/>
  <c r="AV3" i="5"/>
  <c r="D3" i="5"/>
  <c r="AV2" i="5"/>
  <c r="D2" i="5"/>
  <c r="H41" i="1"/>
  <c r="L41" i="1"/>
  <c r="P41" i="1"/>
  <c r="T41" i="1"/>
  <c r="D41" i="1"/>
  <c r="AW42" i="5"/>
  <c r="E42" i="5"/>
  <c r="AW41" i="5"/>
  <c r="E41" i="5"/>
  <c r="AW40" i="5"/>
  <c r="E40" i="5"/>
  <c r="AW39" i="5"/>
  <c r="E39" i="5"/>
  <c r="AW38" i="5"/>
  <c r="E38" i="5"/>
  <c r="AW37" i="5"/>
  <c r="E37" i="5"/>
  <c r="AW36" i="5"/>
  <c r="E36" i="5"/>
  <c r="AW35" i="5"/>
  <c r="E35" i="5"/>
  <c r="AW34" i="5"/>
  <c r="E34" i="5"/>
  <c r="AW33" i="5"/>
  <c r="E33" i="5"/>
  <c r="AW32" i="5"/>
  <c r="E32" i="5"/>
  <c r="AW31" i="5"/>
  <c r="E31" i="5"/>
  <c r="AW30" i="5"/>
  <c r="E30" i="5"/>
  <c r="AW29" i="5"/>
  <c r="E29" i="5"/>
  <c r="AW28" i="5"/>
  <c r="E28" i="5"/>
  <c r="AW27" i="5"/>
  <c r="E27" i="5"/>
  <c r="AW26" i="5"/>
  <c r="E26" i="5"/>
  <c r="AW25" i="5"/>
  <c r="E25" i="5"/>
  <c r="AW24" i="5"/>
  <c r="E24" i="5"/>
  <c r="AW23" i="5"/>
  <c r="E23" i="5"/>
  <c r="AW4" i="5"/>
  <c r="E4" i="5"/>
  <c r="AW22" i="5"/>
  <c r="E22" i="5"/>
  <c r="AW21" i="5"/>
  <c r="E21" i="5"/>
  <c r="AW20" i="5"/>
  <c r="E20" i="5"/>
  <c r="AW19" i="5"/>
  <c r="E19" i="5"/>
  <c r="AW17" i="5"/>
  <c r="E17" i="5"/>
  <c r="AW18" i="5"/>
  <c r="E18" i="5"/>
  <c r="AW16" i="5"/>
  <c r="E16" i="5"/>
  <c r="AW15" i="5"/>
  <c r="E15" i="5"/>
  <c r="AW14" i="5"/>
  <c r="E14" i="5"/>
  <c r="AW13" i="5"/>
  <c r="E13" i="5"/>
  <c r="AW12" i="5"/>
  <c r="E12" i="5"/>
  <c r="AW11" i="5"/>
  <c r="E11" i="5"/>
  <c r="AW9" i="5"/>
  <c r="E9" i="5"/>
  <c r="AW10" i="5"/>
  <c r="E10" i="5"/>
  <c r="AW8" i="5"/>
  <c r="E8" i="5"/>
  <c r="AW7" i="5"/>
  <c r="E7" i="5"/>
  <c r="AW6" i="5"/>
  <c r="E6" i="5"/>
  <c r="AW5" i="5"/>
  <c r="E5" i="5"/>
  <c r="AW3" i="5"/>
  <c r="E3" i="5"/>
  <c r="AW2" i="5"/>
  <c r="E2" i="5"/>
  <c r="U2" i="1"/>
  <c r="U10" i="1"/>
  <c r="U23" i="1"/>
  <c r="U16" i="1"/>
  <c r="U22" i="1"/>
  <c r="U40" i="1"/>
  <c r="U13" i="1"/>
  <c r="U29" i="1"/>
  <c r="U12" i="1"/>
  <c r="U27" i="1"/>
  <c r="U6" i="1"/>
  <c r="U11" i="1"/>
  <c r="U26" i="1"/>
  <c r="U17" i="1"/>
  <c r="U33" i="1"/>
  <c r="U18" i="1"/>
  <c r="U37" i="1"/>
  <c r="U8" i="1"/>
  <c r="U32" i="1"/>
  <c r="U38" i="1"/>
  <c r="U21" i="1"/>
  <c r="U30" i="1"/>
  <c r="U31" i="1"/>
  <c r="U41" i="1"/>
  <c r="U24" i="1"/>
  <c r="U19" i="1"/>
  <c r="U39" i="1"/>
  <c r="U3" i="1"/>
  <c r="U25" i="1"/>
  <c r="U5" i="1"/>
  <c r="U36" i="1"/>
  <c r="U9" i="1"/>
  <c r="U34" i="1"/>
  <c r="U28" i="1"/>
  <c r="U35" i="1"/>
  <c r="U4" i="1"/>
  <c r="U7" i="1"/>
  <c r="U15" i="1"/>
  <c r="U20" i="1"/>
  <c r="U14" i="1"/>
</calcChain>
</file>

<file path=xl/sharedStrings.xml><?xml version="1.0" encoding="utf-8"?>
<sst xmlns="http://schemas.openxmlformats.org/spreadsheetml/2006/main" count="784" uniqueCount="461">
  <si>
    <t>Last Name</t>
  </si>
  <si>
    <t>First Name</t>
  </si>
  <si>
    <t>1.1 (12)</t>
  </si>
  <si>
    <t>1.2 (4)</t>
  </si>
  <si>
    <t>1.3 (4)</t>
  </si>
  <si>
    <t>Task 1 (20)</t>
  </si>
  <si>
    <t>2.1 (5)</t>
  </si>
  <si>
    <t>2.2 (10)</t>
  </si>
  <si>
    <t>2.3 (5)</t>
  </si>
  <si>
    <t>Task 2 (20)</t>
  </si>
  <si>
    <t>3.1 (5)</t>
  </si>
  <si>
    <t>3.2 (15)</t>
  </si>
  <si>
    <t>3.3 (10)</t>
  </si>
  <si>
    <t>Task 3 (30)</t>
  </si>
  <si>
    <t>4.1 (5)</t>
  </si>
  <si>
    <t>4.2 (25)</t>
  </si>
  <si>
    <t>4.3 (5)</t>
  </si>
  <si>
    <t>Task 4 (35)</t>
  </si>
  <si>
    <t>Grade</t>
  </si>
  <si>
    <t>Feedback</t>
  </si>
  <si>
    <t>Problems with Knitting</t>
  </si>
  <si>
    <t>Knitted</t>
  </si>
  <si>
    <t xml:space="preserve">2.2 small typos on the definition of C and new_v, </t>
  </si>
  <si>
    <t>Well done! 4.2 to create the bootstrap samples you needed to sample with replacement N observations; what you have proved in 4.1 is that approximately 63% will end up in each iteration,</t>
  </si>
  <si>
    <t>3 forgot some lines in the plot,</t>
  </si>
  <si>
    <t xml:space="preserve">comments are out of the margin for the output pdf, 2.2 there is a mistake at the formula of exponential.weights2, also in the definition of C, </t>
  </si>
  <si>
    <t xml:space="preserve">1 long summaries included in the output pdf, 2.1 long print again, 2.3 small typo lines should be horizontal, 4.2 why do your bootstrap samples have that size? typo at the definition of err,  </t>
  </si>
  <si>
    <t>error in 3.2</t>
  </si>
  <si>
    <t xml:space="preserve">2.3 your definition of New_df$Lambda is wrong as lambda values are not consecutive numbers , 3.1 the question was about the OLS model, </t>
  </si>
  <si>
    <t>2.1 you need to check them all not just head(), 3.2 the code did not work because you had a typo "coefficents" should be coefficients,</t>
  </si>
  <si>
    <t>error in 4.2; n is not defined yet, also wrong use of predict(),</t>
  </si>
  <si>
    <t>2.3 for each lambda you would create a separate soft max, 3 unnecessary long print,</t>
  </si>
  <si>
    <t>error in 4.2,</t>
  </si>
  <si>
    <t>3.2  10nths of pages of warnings in output pdf, 4.2 wrong construction of bootstrap samples, also forgot to square the correlations,</t>
  </si>
  <si>
    <t>Knitted to html</t>
  </si>
  <si>
    <t>Well done! 1.1 data not loaded, printed long unnecessary str(),</t>
  </si>
  <si>
    <t>error in 1.1 did not load the data,</t>
  </si>
  <si>
    <t>2.1 and 2.2 use functions like all() and any() instead of printing lengthy outputs,</t>
  </si>
  <si>
    <t xml:space="preserve">Well done! 1.2 you needed exp() not log(), 2.1 are all values NaN for lambda =1? 2.2 there is an R function named summary(), </t>
  </si>
  <si>
    <t xml:space="preserve">Well done! 4.2 you needed to feed the test data into the models you had already, sizes do not match so you get an error </t>
  </si>
  <si>
    <t xml:space="preserve">wrong path for loading the data, 2.1 are all the values that you get NaN? 2.2 you needed to use something like summary(), </t>
  </si>
  <si>
    <t>error in loading the data, correct path is load("0_data/Exam_answer_variables.RData"),</t>
  </si>
  <si>
    <t>error because of an expression install.packages()</t>
  </si>
  <si>
    <t>Well done! code sometimes gets out of the margin in output pdf</t>
  </si>
  <si>
    <t>Well done! 4.1 no visualization, 4.2 you forgot to square the correlations,</t>
  </si>
  <si>
    <t>wrong path for loading the data, 1.1 comparison with ames_prep? 1.2 wrong condition, if the mean is Inf does not mean that all values are Inf;also wrong code, 2.1 better use name variables for functions that are different from pre-existing object names, 2.3 you needed to use as.tibble() instead of tibble(), 4.2 you forgot to square the correlations,</t>
  </si>
  <si>
    <t>error in loading the data, correct path is load("0_data/Exam_answer_variables.RData"), error in 2.3 using tibble() instead of as.tibble(), knitted to html</t>
  </si>
  <si>
    <t>1.2 are all the values Inf? 2.2 long prints, use all(), any() etc to determine the answer, 3.2 long prints again, 4.2 long prints again,</t>
  </si>
  <si>
    <t>4.2 you need to sample with replacement to create bootstrap samples,</t>
  </si>
  <si>
    <t>2.1 are all values NaN? 4.1 visualization? 4.2 avoid growning containers,</t>
  </si>
  <si>
    <t>2.1 Inf/Inf gives NaN, 2.3 forgot to add +geom_line(),3.2 if lambda = 0 then the formulas do not make sense, 3.3 you did not print the plots, 4.1 no visualization, 4.2 wrong syntax of sapply; could work with replicate(), also lambda = 0 causes problems,</t>
  </si>
  <si>
    <t xml:space="preserve">error in 1.3;one of the outputs is too long needs $, error in 4.2, </t>
  </si>
  <si>
    <t>Well done!</t>
  </si>
  <si>
    <t>Well done! 2.1 what about lambda = 1?</t>
  </si>
  <si>
    <t>1.2 you had to use SalePrice as exponents, 2.1 are all values NaN? wrong definition of softmax,</t>
  </si>
  <si>
    <t>2.1 printed unnecessary long output, 2.3 symbol } caused error, also not loading the data caused error,</t>
  </si>
  <si>
    <t>error because of an expression install.packages(), error in 2.3; random } left in the code, error for not loading the data;load("0_data/Exam_answer_variables.RData"),</t>
  </si>
  <si>
    <t>Well done! 1.1 small typo needed area &lt; 4000, 1.2 are there any finite values? 2.3 the names of the columns of v_from_0_to_1e6 are not consecutive numbers,</t>
  </si>
  <si>
    <t>Well done! 1.2 are there any finite values? 2.1 are all values infinite?</t>
  </si>
  <si>
    <t>Well done! 1.2 you needed to use exp() not log(),2.3 the names of the columns of v_from_0_to_1e6 are not consecutive numbers, 4.2 to create the bootstrap samples you needed to sample with replacement N observations; what you have proved in 4.1 is that approximately 63% will end up in each iteration,</t>
  </si>
  <si>
    <t>Knitted to word document</t>
  </si>
  <si>
    <t>1.1 messages are getting out of the margin at the output pdf, 2.3 what about the dashed lines,</t>
  </si>
  <si>
    <t xml:space="preserve">Well done!  </t>
  </si>
  <si>
    <t xml:space="preserve">wrong path for loading the data, 4.2 bootstrapping is wrong, you should sample from the whole sample with replacement,    </t>
  </si>
  <si>
    <t>2.1 are all values infinite?, 2.3 lines() has x and y vice versa, also avoid growning containers,</t>
  </si>
  <si>
    <t>Well done! 3.2 you got 20+ pages of warnings, you could check the weights only for example, 3.3 wrong use of lines(), 4.2 you needed to use the test data on the models you have already created,</t>
  </si>
  <si>
    <t xml:space="preserve">2.3 the names of the columns of v_from_0_to_1e6 are not consecutive numbers, also wrong lines, </t>
  </si>
  <si>
    <t>2.3 lambdas were the names of the columns of the object v_from_0_to_1e6,</t>
  </si>
  <si>
    <t>2.3 printed unnecessarily lengthy outputs,</t>
  </si>
  <si>
    <t>OutOf9</t>
  </si>
  <si>
    <t>Final Grade</t>
  </si>
  <si>
    <t>Overall Grade</t>
  </si>
  <si>
    <t>Knitting</t>
  </si>
  <si>
    <t>Knitting Comments</t>
  </si>
  <si>
    <t>Style</t>
  </si>
  <si>
    <t>Task 1.1</t>
  </si>
  <si>
    <t>Comments T1.1</t>
  </si>
  <si>
    <t>Task 1.2</t>
  </si>
  <si>
    <t>Comments T1.2</t>
  </si>
  <si>
    <t>Task 1 All</t>
  </si>
  <si>
    <t>Task 2.1</t>
  </si>
  <si>
    <t>Comments T2.1</t>
  </si>
  <si>
    <t>Task 2.2a</t>
  </si>
  <si>
    <t>Comments T2.2b</t>
  </si>
  <si>
    <t>Task 2.2b</t>
  </si>
  <si>
    <t>Task 2.2 AVG</t>
  </si>
  <si>
    <t>Task 2.3</t>
  </si>
  <si>
    <t>Comments T2.3</t>
  </si>
  <si>
    <t>Task 2 All</t>
  </si>
  <si>
    <t>Task 3.1</t>
  </si>
  <si>
    <t>Task 3.2</t>
  </si>
  <si>
    <t>Task 3.3</t>
  </si>
  <si>
    <t>Comments T3.1-T3.3</t>
  </si>
  <si>
    <t>Task 3.4a</t>
  </si>
  <si>
    <t>Task 3.4b</t>
  </si>
  <si>
    <t>Task 3.4c</t>
  </si>
  <si>
    <t>Task 3.4 AVG</t>
  </si>
  <si>
    <t>Comments T4</t>
  </si>
  <si>
    <t>Task 3.5a</t>
  </si>
  <si>
    <t>Comments T3.5a</t>
  </si>
  <si>
    <t>Task 3.5b</t>
  </si>
  <si>
    <t>Comments T3.5b</t>
  </si>
  <si>
    <t>Task 3.5 AVG</t>
  </si>
  <si>
    <t>Task 3 All</t>
  </si>
  <si>
    <t>Task 4.1</t>
  </si>
  <si>
    <t>Comments T4.1</t>
  </si>
  <si>
    <t>Task 4.2</t>
  </si>
  <si>
    <t>Comments T4.2</t>
  </si>
  <si>
    <t>Task 4.3a</t>
  </si>
  <si>
    <t>Task 4.3b</t>
  </si>
  <si>
    <t>Task 4.3 AVG</t>
  </si>
  <si>
    <t>Task 4 All</t>
  </si>
  <si>
    <t>Comments T4.3</t>
  </si>
  <si>
    <t>LinTrans</t>
  </si>
  <si>
    <t>Wrote "echo=false" instead of "echo=FALSE" -&gt; could not knit. Further, many chunks have echo=FALSE so code not visible… had to manually change it all.</t>
  </si>
  <si>
    <t>Multiplied beta by x_2016 instead of x_2017 leading to wrong plot.</t>
  </si>
  <si>
    <t>In 3.1: Not equal to model answer (column types differ, order differs).  In 3.3: Y- and X-axis tick labels/scale wrong. Factor (=plot, legend) order wrong.</t>
  </si>
  <si>
    <t>In 3.4a: Different factor(=plot, legend) order. X-axis tick labels not rotated.</t>
  </si>
  <si>
    <t>Wrong theta-centering. Wrong comparison to obtain p-value (theta rather than test statistic).</t>
  </si>
  <si>
    <t>Monte carlo data generated with observed mean. Wrong implementation of permutation test.</t>
  </si>
  <si>
    <t xml:space="preserve"> Use the translation files to translate the column names.</t>
  </si>
  <si>
    <t>Wrong results due to taking absolute values of test statistic.</t>
  </si>
  <si>
    <t>No monte carlo values generated.</t>
  </si>
  <si>
    <t>In 3.4a: Use function, loop or tidyverse for repetitive structure.</t>
  </si>
  <si>
    <t xml:space="preserve">To get p-value, compared to theta rather than test statistic (mean - theta). </t>
  </si>
  <si>
    <t xml:space="preserve">Comparing to theta instead of observed test statistic. </t>
  </si>
  <si>
    <t>Comparing to theta instead of observed test statistic.</t>
  </si>
  <si>
    <t>Make your interpretation clearer: What is the H0, and what is T_j 20xx? (Still gave full points)</t>
  </si>
  <si>
    <t>In 3.4a: No interpretation. In 3.4c: Incomplete interpretation.</t>
  </si>
  <si>
    <t>Instead of sample(x, n, replace=TRUE) does x[sample(x, n, replace=TRUE)] which converts the sampled values to integers and as such discards quite some values.</t>
  </si>
  <si>
    <t>Test statistic not recalculated per monte carlo iter. Only 1 monte carlo iter.</t>
  </si>
  <si>
    <t>4.3a: Unrelated. 4.3b: Wrong definition of type 1 error.</t>
  </si>
  <si>
    <t>Submitted HTML file!</t>
  </si>
  <si>
    <t>No table shown.</t>
  </si>
  <si>
    <t>Error and cannot replicate.</t>
  </si>
  <si>
    <t>In 3.3: Y-axis tick labels/scale wrong.</t>
  </si>
  <si>
    <t>In 3.4b: Only partial correlation matrix shown and interpreted. In 3.4c: Did not mention missing values.</t>
  </si>
  <si>
    <t>Wrong theta-centering. Wrong comparison to obtain p-value (theta rather than test statistic). Wrong results due to taking absolute values of test statistic.</t>
  </si>
  <si>
    <t>No permutation test done. Comparing to theta not observed test statistic.</t>
  </si>
  <si>
    <t>4.3a: Unrelated. 4.3b: Super vague.</t>
  </si>
  <si>
    <t>It is common to use isTRUE() rather than == TRUE. More importantly, in your nested for-loop you use redundant statements (e.g. for (i….) is redundant, but also checking for presence of string, when gsub will do this either way.</t>
  </si>
  <si>
    <t>Better to read file, then subset the specific columns rather than read file once (still gave full points)</t>
  </si>
  <si>
    <t xml:space="preserve"> did not use function from tidyverse/knitr package.</t>
  </si>
  <si>
    <t>3.1: printing all.equal does not tell you about all differences at once - the Menzis 2018 data you produced is divided by 10. 3.3: Repetitive calculation (use loops, tidyverse with long data format), original figure has different colors, as well as a legend. Also: Load gridExtra, otherwise causes error if not installed. 3.4b: Correlation between all variables, not just subsets of this.</t>
  </si>
  <si>
    <t>Home path used instead of relative to project folder (i.e. "~/assignment/0_data" which assumes the assignment folder is in "user/"</t>
  </si>
  <si>
    <t>Use loops or apply rather than "manual" translation.</t>
  </si>
  <si>
    <t>Correct test statistic but wrong implementation of permutation (x1 * x2[permuted]/x1[permuted] is exchangeable under H0, not x1 and x2).</t>
  </si>
  <si>
    <t xml:space="preserve">In 3.1: Get indices ("times") from the data. In 3.2: Use all.equal() to show equality instead of comparing each column (yielding Nas). In 3.3: Use function for repetitive structure. Factor order wrong. </t>
  </si>
  <si>
    <t>In 3.4a: Wrong colors, factor order, legend title, no interpretation for VGZ. 3.4c: Incomplete correlation matrix and interpretation.</t>
  </si>
  <si>
    <t>Instead of bootstrap, the quantiles of the existing data are reported.</t>
  </si>
  <si>
    <t>Not checking for type-1 error. Only one Monte Carlo iter.</t>
  </si>
  <si>
    <t>No monte carlo test done.</t>
  </si>
  <si>
    <t>4.3a: Unrelated. 4.3b: What about Bpm?</t>
  </si>
  <si>
    <t>Show that your answer is equal to the model answer.</t>
  </si>
  <si>
    <t>Defining a function before sapply makes you have to not rewrite it four times (still gave full points).</t>
  </si>
  <si>
    <t>In 3.1: Insurances column all NA (should get it from i, the insurance names you loop over).</t>
  </si>
  <si>
    <t xml:space="preserve">Use vector("list", n) rather than growing containers. </t>
  </si>
  <si>
    <t xml:space="preserve"> Defining one function that you pass to sapply (function(x) mean/median/… (my_function)) would make it easier (still gave full points). </t>
  </si>
  <si>
    <t>Wrong implementation of test statistic.</t>
  </si>
  <si>
    <t>In 3.1: Use one function instead of one function for each insurance. In 3.2: Derive indices from data. In 3.3: Derive indices from data.</t>
  </si>
  <si>
    <t>In 3.4a: Different facet title direction, different factor (=plot) order, different legend title and order. In 3.4b: Only partial correlation matrix shown and interpreted. In 3.4c: Wrong interpretation ("not interesting" vs "too many missing values")</t>
  </si>
  <si>
    <t>Assumes symmetry around observed mean rather than 62.5. Also wrong comparison to obtain p-value (theta rather than test statistic).</t>
  </si>
  <si>
    <t>Copy of 4.1 with different mean. No power calculation done.</t>
  </si>
  <si>
    <t>4.3b: Type 1 error.</t>
  </si>
  <si>
    <t>Use the translation files to translate the column names. Also, base R functions such as "as.character" are vectorized so do not loop over them.</t>
  </si>
  <si>
    <t>Use do.call instead of accessing each list element individually.</t>
  </si>
  <si>
    <t xml:space="preserve">: No geom_errorbar() used. </t>
  </si>
  <si>
    <t>No p-values plotted or reported, no interpretation.</t>
  </si>
  <si>
    <t>In 3.3: Get indices from data. Y-axis tick labels/scale wrong.</t>
  </si>
  <si>
    <t>In 3.4a: No interpretation, wrong data put into ggplot, x-axis tick labels not interpreted, tedious code with no comments. In 3.4b: More elaborate interpretation needed. In 3.4c: Only one part of question answered (interpreted).</t>
  </si>
  <si>
    <t>Wrong power calculation. Centered around theta=63.5 instead of 62.5. No monte carlo simulation implemented.</t>
  </si>
  <si>
    <t xml:space="preserve"> base R functions such as "trimws" and "strsplit" are already vectorized, so you don't need to loop over them.</t>
  </si>
  <si>
    <t>Did Monte Carlo simulation instead of permutation test.</t>
  </si>
  <si>
    <t>In 3.3: Axis titles wrong. Y-axis tick labels wrong.</t>
  </si>
  <si>
    <t>Wrong data used - current approach uses 62 rather than 120 observations leading to wrong results.</t>
  </si>
  <si>
    <t>Monte Carlo test.</t>
  </si>
  <si>
    <t>No permutation test done.</t>
  </si>
  <si>
    <t>In 3.1: No function used. In 3.3: Y-axis tick labels/scale wrong.</t>
  </si>
  <si>
    <t>In 3.4a: Some outliers missing, x-axis tick labels not rotated. In 3.4b, 3.4c: No interpretation.</t>
  </si>
  <si>
    <t xml:space="preserve">Comparing to theta=63.5 instead of observed test statistic. </t>
  </si>
  <si>
    <t>Used "assignment/0_data"/ instead of "0_data/" so did not have file in project folder</t>
  </si>
  <si>
    <t>Show that your answer is equal to the model answer. Select the appropriate columns.</t>
  </si>
  <si>
    <t>Make sure to replace the correct index (so index row and column). Show that your answer is equal to the model answer (you overwrite it).</t>
  </si>
  <si>
    <t xml:space="preserve"> No function, no aggregated data frame, not shown answer is equal to model answer.</t>
  </si>
  <si>
    <t>Use the translation files to translate the column names.</t>
  </si>
  <si>
    <t>Wrong comparison to obtain p-value (theta rather than test statistic).</t>
  </si>
  <si>
    <t>4.3a: One method mentioned for two uses. 4.3b: Type 1 error.</t>
  </si>
  <si>
    <t>No geom_errorbar() used.</t>
  </si>
  <si>
    <t>In 3.3: X-axis tick labels/scale wrong.</t>
  </si>
  <si>
    <t>In 3.4a: X-axis ticks not rotated. In 3.4c: Wrong interpretation.</t>
  </si>
  <si>
    <t>4.3a: Vague. I don't see how it is necessarily a measure of monte carlo precision. 4.3b: Vague.</t>
  </si>
  <si>
    <t>Use a function for the repetitive structure.</t>
  </si>
  <si>
    <t>In 3.1: Answer is data.frame not tibble. In 3.3: Use function or tidyverse for repetitive calculation. Legend (and as such plot) order different.</t>
  </si>
  <si>
    <t xml:space="preserve">In 3.4a: Use tidyverse functions or function for repetitive structure. In 3.4b: Only partial correlation matrix shown and interpreted. </t>
  </si>
  <si>
    <t>4.3a: Only one approach mentioned, but theoretically and empirically.</t>
  </si>
  <si>
    <t>In 3.4a: X-axis ticks not rotated. In 3.4b: More elaborate interpretation necessary.</t>
  </si>
  <si>
    <t>Instead of sample(x, n, replace=TRUE) does x[sample(x, n, replace=TRUE)] which converts the sampled values to integers and as such discards quite some values. Also overwrites transpose function.</t>
  </si>
  <si>
    <t>Original data passed to permutation test rather than monte carlo data.</t>
  </si>
  <si>
    <t>Centered around theta=63.5 instead of 62.5, generated Monte Carlo data with observed mean rather than 63.5. Wrong power calculation.</t>
  </si>
  <si>
    <t xml:space="preserve"> Use bind_rows() rather than full_join() followed by gather() - you create more rows than there were initially in your sheets_YEAR variables.</t>
  </si>
  <si>
    <t xml:space="preserve">Wrong calculation of percentage change. (x-y)/y rather than x/y. </t>
  </si>
  <si>
    <t>In 3.1: Use function inside function for repetitive structure. Show answer is equal to model answer (you have too many rows, wrong types, wrong class).</t>
  </si>
  <si>
    <t xml:space="preserve">In 3.4a: X-axis ticks not rotated. In 3.4b: Only partial correlation matrix shown. </t>
  </si>
  <si>
    <t>Wrong comparison to obtain p-value (theta rather than test statistic). Test implemented for only one insurance.</t>
  </si>
  <si>
    <t>No results reported. Comparing to theta instead of observed test statistic.</t>
  </si>
  <si>
    <t>Centered around actual mean rather than theta=62.5, comparing to theta instead of observed test statistic.</t>
  </si>
  <si>
    <t>Forgot to put "0_data/" in front of data path (so did not use original project folder structure)</t>
  </si>
  <si>
    <t>Show that your data is equal to the model answer.</t>
  </si>
  <si>
    <t xml:space="preserve"> Show that answer is equal to model answer. Colnames not translated. </t>
  </si>
  <si>
    <t xml:space="preserve">Show that your answer is equal to model answer. </t>
  </si>
  <si>
    <t xml:space="preserve"> Wrong implementation of formula (e.g. multiplication by 100 in new_change() function) as well as wrong implementation of permutation (you should use sample() function instead). As well as no interpretation of results.</t>
  </si>
  <si>
    <t>In 3.1: Show that answer is equal to model answer (it is not, column names and types are different). Also put repetitive functions into one function. In 3.2: Show that your answer is equal to model answer (column names, types different). In 3.3: Axis labels different from model answer.</t>
  </si>
  <si>
    <t>In 3.4a: Use function for repetitive structure. Different axis titles, factor (and so plot) order, legend title, axis tick labels.</t>
  </si>
  <si>
    <t>No knitr package used. Wrong formula for calculating percentage change.</t>
  </si>
  <si>
    <t>In 3.3: X- and Y-axis tick labels/scale wrong.</t>
  </si>
  <si>
    <t xml:space="preserve">In 3.4a: Use function/tidyverse for repetitive structure. X-axis tick labels not rotated. </t>
  </si>
  <si>
    <t xml:space="preserve">Used absolute instead of relative file path to load data. </t>
  </si>
  <si>
    <t>Use the translation files to translate the column names. Also, using "grepl" before "gsub" seems unnecessary - either way the string will be processed once, in your case up to twice.</t>
  </si>
  <si>
    <t>Put repetitive structure in function.</t>
  </si>
  <si>
    <t>Did not use ggplot2.</t>
  </si>
  <si>
    <t>In 3.4a: X-axis ticks not rotated.</t>
  </si>
  <si>
    <t>Comparing to theta=63.5 instead of observed test statistic. Not calculating power (greater than, rather than less than).</t>
  </si>
  <si>
    <t>No knitr function used to display table. Results are divided by 100.</t>
  </si>
  <si>
    <t>Used absolute instead of relative file path to load data.</t>
  </si>
  <si>
    <t>Instead of removing all n-x columns, it is easier to select all x columns (still gave full points).</t>
  </si>
  <si>
    <t>use group_by() %&gt;% summarise() to do all your steps at once.</t>
  </si>
  <si>
    <t>Don't forget to interpret your results.</t>
  </si>
  <si>
    <t>In 3.1: Create Insurance column with proper name directly in mutate call. Why first integer, then numeric? (Still gave full points). In 3.2: Use substr or regular expression rather than assigning each year individually. In 3.3: Axis titles, axis tick labels wrong. Legend (=plot, factor) order wrong.</t>
  </si>
  <si>
    <t>In 3.4a: Different axis titles, axis tick labels, plot titles. No interpretation.</t>
  </si>
  <si>
    <t>Results not reported.</t>
  </si>
  <si>
    <t>Wrong implementation of permutation with symmetry. Test results not shown or interpreted.</t>
  </si>
  <si>
    <t>Forgot to put "0_data/" in front of data path (so did not use original project folder structure). Also takes slightly longer than 5min to knit for me.</t>
  </si>
  <si>
    <t>Show that your answer is equal to model answer (was commented out), also get the column names from the Excel file directly.</t>
  </si>
  <si>
    <t>No function use. Put repetitive structure inside function (inside function).</t>
  </si>
  <si>
    <t>Calculate using loop or summarise() instead of assigning each individual element of the table.</t>
  </si>
  <si>
    <t xml:space="preserve"> No errorbars and wrong x-axis labels.</t>
  </si>
  <si>
    <t>In 3.1: Use function. Use function inside function for repetitive structure. In 3.2: Tidyverse or stack/unstack instead of triple-nested loop and manual error fixes. Show answer is equal to model answer. In 3.3: Use ggplot2 lims() or axis scales rather than manually excluding items. X-axis tick label/scale wrong.</t>
  </si>
  <si>
    <t>In 3.4a: X-axis ticks not rotated. In 3.4b: Only partial correlation matrix shown. In 3.4c: Only partial interpretation, tedious approach.</t>
  </si>
  <si>
    <t>Testing for &gt;= 0 instead of observed test statistic. Does not test for type 1 error.</t>
  </si>
  <si>
    <t>Wrong x-axis labels, missing error bars and wrong boxplot data. Calculate the % change per year rather than order statistics for the change.</t>
  </si>
  <si>
    <t>In 3.3: Legend (and as such plot) order different.</t>
  </si>
  <si>
    <t>In 3.4a: Different factor (=plot, legend) order. In 3.4b: Only partial correlation matrix shown and interpreted. In 3.4c: Only partial correlation matrix shown and interpreted, wrong interpretation.</t>
  </si>
  <si>
    <t>absolute test statistics, alpha/2</t>
  </si>
  <si>
    <t>Checking smaller than rather than greater than. Assigning same name to 2 nested iterators is bad style.</t>
  </si>
  <si>
    <t>Rnorm mean is observed mean rather than 63.5.</t>
  </si>
  <si>
    <t>4.3a: Unclear.</t>
  </si>
  <si>
    <t xml:space="preserve">Use substr or gsub instead of repetitively assigning each individual year, also obtain the incides via code. </t>
  </si>
  <si>
    <t xml:space="preserve">Do not forget to interpret your results. For the test statistic, formula is not implemented correctly and subsequently results are wrong for at least one year. Also make sure the observations are pairwise complete. </t>
  </si>
  <si>
    <t>In 3.1: Get indices to loop over from the data, if using this approach. In 3.2: Instead of repetitively assigning year = "Nza year" use paste(). In 3.3: Initially calculated data is correct but gets lost in subsequent steps. Colors don't match insurance, y-axis tick labels wrong.</t>
  </si>
  <si>
    <t>In 3.4b: No interpretation, most matrix items missing. In 3.4c: No interpretation.</t>
  </si>
  <si>
    <t>Correct bootstrap but wrong data from previous exercise and data is divided by 100.</t>
  </si>
  <si>
    <t>Bootstrap instead of permutation test.</t>
  </si>
  <si>
    <t>Wrong calculation of proportion of rejected hypotheses. Only one Monte Carlo iter. No results reported.</t>
  </si>
  <si>
    <t xml:space="preserve">Did not create a function. </t>
  </si>
  <si>
    <t xml:space="preserve">No geom_errorbar(), wrong x-axis labels. </t>
  </si>
  <si>
    <t>Make sure document works IN A NEW ENVIRONMENT.</t>
  </si>
  <si>
    <t>In 3.1: Use function. Use function inside function for repetitive structure. Get indices from data. In 3.3: X-axis tick labels/scale wrong.</t>
  </si>
  <si>
    <t>In 3.4a, 3.4b, 3.4c: No interpretation.</t>
  </si>
  <si>
    <t>No interpretation.</t>
  </si>
  <si>
    <t>Kolmogorov-Smirnov test (ks.test) instead of own permutation test.</t>
  </si>
  <si>
    <t>4.3a: Unrelated.</t>
  </si>
  <si>
    <t>Use a function to extract the data.</t>
  </si>
  <si>
    <t>In 3.1: No function used. Get indices to loop over from data if using this approach. In 3.3: Use function for repetitive structure or join/merge.</t>
  </si>
  <si>
    <t>In 3.4a: Use loop/tidyverse/function for repetitive structure. Wrong facet title direction. Wrong x-axis tick angle. No interpretation.  In 3.4b: Only partial correlation matrix shown and interpreted.</t>
  </si>
  <si>
    <t>Wrong results due to taking absolute values of test statistic. No interpretation. Wrong comparison to obtain p-value (theta rather than test statistic).</t>
  </si>
  <si>
    <t>Comparing to theta instead of observed test statistic. Wrong N. Wrong B. No permutation done.</t>
  </si>
  <si>
    <t>In 3.3:  X-axis tick labels/scale wrong.</t>
  </si>
  <si>
    <t>Could elaborate a bit on the interpretation (still gave full points).</t>
  </si>
  <si>
    <t>No geom_errorbar().</t>
  </si>
  <si>
    <t>In 3.1: Use function inside function for repetitive structure. In 3.2: Use function for repetitive structure. In 3.3: Y-axis tick labels/scale wrong.</t>
  </si>
  <si>
    <t>In 3.4a: Some missing outliers, no interpretations. In 3.4b: Only partial correlation matrix shown and interpreted. In 3.4c: No mention of missing values.</t>
  </si>
  <si>
    <t xml:space="preserve">4.3a: Cross-validation MSE… what to compare with ? ? </t>
  </si>
  <si>
    <t xml:space="preserve">Forgot median change. </t>
  </si>
  <si>
    <t xml:space="preserve">Boxplot of order statistics of change rather than percentage change. </t>
  </si>
  <si>
    <t xml:space="preserve">Correct approach, code does not run. Make sure you have a data frame with pairwise complete observations (for 2016-2017, 2017-2018 respectively) before you do any permutations/calculations. </t>
  </si>
  <si>
    <t>In 3.3: Factor (=plot, legend) order wrong. X-axis tick labels/scale wrong.</t>
  </si>
  <si>
    <t xml:space="preserve">In 3.4a: No interpretation, only some insurances included. X-axis ticks not rotated. In 3.4b, 3.4c: Only partial correlation matrix shown. </t>
  </si>
  <si>
    <t>Error: T_bs not found (it actually is Tb_s).</t>
  </si>
  <si>
    <t>4.3a: One method mentioned.</t>
  </si>
  <si>
    <t>In 3.2: Get indices from data. In 3.3: X-axis tick labels/scale wrong.</t>
  </si>
  <si>
    <t>In 3.4a: Use loop/tidyverse/function for repetitive structure.  In 3.4b: Only partial correlation matrix shown and interpreted. In 3.4c: Incomplete interpretation.</t>
  </si>
  <si>
    <t>Only implemented one insurance.</t>
  </si>
  <si>
    <t xml:space="preserve"> Show that your answer is equal to the model answer.</t>
  </si>
  <si>
    <t xml:space="preserve"> Show that your answer is equal to model answer.</t>
  </si>
  <si>
    <t>In 3.1: Show that answer is equal to model answer. In 3.2: Show that answer is equal to model answer.  In 3.3: Y- and X-axis tick labels/scale wrong.</t>
  </si>
  <si>
    <t>Comparing to theta instead of observed test statistic. Test statistic not recalculated per monte carlo iter. Only 1 monte carlo iter.</t>
  </si>
  <si>
    <t>In 3.4a: Wrong data into boxplot. In 3.4c: Wrong interpretation (not enough years vs not enough data)</t>
  </si>
  <si>
    <t>"for b in 1:B" instead of "for i in 1:b" leads to wrong results.</t>
  </si>
  <si>
    <t xml:space="preserve">No geom_errobar(). </t>
  </si>
  <si>
    <t>Wrong calculation of beta: One bracket too much. You calculate (sum(x2/x1) - 1)/N != sum(x2/x1) / N - 1 which would be the correct answer. You also implement a bootstrap instead of a permutation test (instead of permuting you sample 1e3 random rows).</t>
  </si>
  <si>
    <t>In 3.3: Factor (=plot, legend) order wrong. X-axis tick labels/scale wrong. One insurance missing.</t>
  </si>
  <si>
    <t>In 3.4a: Different factor(=plot, legend) order. X-axis tick labels not rotated. In 3.4b: Only partial correlation matrix shown.</t>
  </si>
  <si>
    <t>"Bootstrapping" the Monte Carlo data sets?</t>
  </si>
  <si>
    <t>Using observed mean rather than theta=63.5.</t>
  </si>
  <si>
    <t>In 3.4b: Only partial correlation matrix shown and interpreted. In 3.4c: Wrong conclusions (without actually looking at the correlations).</t>
  </si>
  <si>
    <t>"Boostrapped" the data before applying permutation test. Calculated less than rather than greater than observed test statistic.</t>
  </si>
  <si>
    <t>Calculated less than rather than greater than observed test statistic.</t>
  </si>
  <si>
    <t xml:space="preserve"> "str_replace_all" is vectorized by default so apply is not needed (still gave full points).</t>
  </si>
  <si>
    <t>In 3.4a: X-axis ticks not rotated. In 3.4b: Only partial correlation matrix shown and interpreted. In 3.4c: Did not mention missing values.</t>
  </si>
  <si>
    <t>Forgot to put "0_data/" in front of data path (so did not use original project folder structure). Additionally, all chunks are set to "echo=FALSE" and the printed output is "head(df)" per chunk…</t>
  </si>
  <si>
    <t>You read the file twice. Also, show it is equal to model answer (you forgot to select the appropriate columns).</t>
  </si>
  <si>
    <t>Show that answers are equal to model answers.</t>
  </si>
  <si>
    <t>Show that your answers are equal to the model answers (they are not, 2018 tarieven are NA). Also, create a function to read the data as described in the task.</t>
  </si>
  <si>
    <t>X-axis labels are different.</t>
  </si>
  <si>
    <t>You have to permute the labels together, rather than shuffling each year's data individually. Further, report p-values and interpret your results.</t>
  </si>
  <si>
    <t>In 3.1: Show that answer is equal to model answer. ZK turned into NA in your answer. Also, use function. In 3.2: Show that answer is equal to model answer. Wrong subsetting used (objects of unequal length), leading to most rows missing from answer. In 3.3: Use function for repetitive structure or join/merge. Factor (=plot, legend) order wrong.</t>
  </si>
  <si>
    <t>In 3.4a: Use functions/tidyverse/loops for repetitive structure. Facet titles have different direction. Different factor (=plot, legend) order. No interpretation. In 3.4b: Only partial matrix shown (and interpreted).</t>
  </si>
  <si>
    <t>Bootstrap instead of permutation test. No interpretation.</t>
  </si>
  <si>
    <t>Permutation distribution of X_i(j+1)/X_ij * X_ij is exchangeable under H0, you exchange X_ij and X_i(j+1) separately and get the test statistic from them.</t>
  </si>
  <si>
    <t>In 3.1: No function used, very tedious approach. In 3.3: Use loop, function, join/merge instead of manually calculating each element.</t>
  </si>
  <si>
    <t>In 3.4a: No interpretation, x-axis ticks not rotateted, tedious approach. In 3.4b: Only partial correlation matrix shown and interpreted.</t>
  </si>
  <si>
    <t>No theta-centering, comparing to 0 rather than test statistic.</t>
  </si>
  <si>
    <t>s2497298</t>
  </si>
  <si>
    <t>s2462084</t>
  </si>
  <si>
    <t>ULCN</t>
  </si>
  <si>
    <t>s1014622</t>
  </si>
  <si>
    <t>s1029448</t>
  </si>
  <si>
    <t>s1039776</t>
  </si>
  <si>
    <t>s1056990</t>
  </si>
  <si>
    <t>s1203378</t>
  </si>
  <si>
    <t>s1251823</t>
  </si>
  <si>
    <t>s1325046</t>
  </si>
  <si>
    <t>s1364065</t>
  </si>
  <si>
    <t>s1443004</t>
  </si>
  <si>
    <t>s1501557</t>
  </si>
  <si>
    <t>s1577050</t>
  </si>
  <si>
    <t>s1621039</t>
  </si>
  <si>
    <t>s1685209</t>
  </si>
  <si>
    <t>s1730595</t>
  </si>
  <si>
    <t>s1754402</t>
  </si>
  <si>
    <t>s1776894</t>
  </si>
  <si>
    <t>s1799251</t>
  </si>
  <si>
    <t>s1810639</t>
  </si>
  <si>
    <t>s1820309</t>
  </si>
  <si>
    <t>s1858809</t>
  </si>
  <si>
    <t>s1870743</t>
  </si>
  <si>
    <t>s1883279</t>
  </si>
  <si>
    <t>s1884697</t>
  </si>
  <si>
    <t>s1891428</t>
  </si>
  <si>
    <t>s1913973</t>
  </si>
  <si>
    <t>s1927199</t>
  </si>
  <si>
    <t>s1966722</t>
  </si>
  <si>
    <t>s1974439</t>
  </si>
  <si>
    <t>s1980467</t>
  </si>
  <si>
    <t>s2000362</t>
  </si>
  <si>
    <t>s2014167</t>
  </si>
  <si>
    <t>s2033949</t>
  </si>
  <si>
    <t>s2041061</t>
  </si>
  <si>
    <t>s2071403</t>
  </si>
  <si>
    <t>s2158556</t>
  </si>
  <si>
    <t>s2159728</t>
  </si>
  <si>
    <t>s2163911</t>
  </si>
  <si>
    <t>s2185592</t>
  </si>
  <si>
    <t>s2200011</t>
  </si>
  <si>
    <t>s2205111</t>
  </si>
  <si>
    <t>s2224123</t>
  </si>
  <si>
    <t>s2263100</t>
  </si>
  <si>
    <t>s2287590</t>
  </si>
  <si>
    <t>s2330536</t>
  </si>
  <si>
    <t>s2391002</t>
  </si>
  <si>
    <t>s2413689</t>
  </si>
  <si>
    <t>s2447584</t>
  </si>
  <si>
    <t>Tommy</t>
  </si>
  <si>
    <t>Tejera</t>
  </si>
  <si>
    <t>Francina</t>
  </si>
  <si>
    <t>Fegley</t>
  </si>
  <si>
    <t>Jeni</t>
  </si>
  <si>
    <t>Jameson</t>
  </si>
  <si>
    <t>Darell</t>
  </si>
  <si>
    <t>Dipalma</t>
  </si>
  <si>
    <t>Estell</t>
  </si>
  <si>
    <t>Ertl</t>
  </si>
  <si>
    <t>Bridget</t>
  </si>
  <si>
    <t>Brickey</t>
  </si>
  <si>
    <t>Dean</t>
  </si>
  <si>
    <t>Dahlen</t>
  </si>
  <si>
    <t>Leon</t>
  </si>
  <si>
    <t>Lentine</t>
  </si>
  <si>
    <t>Fausto</t>
  </si>
  <si>
    <t>Feeney</t>
  </si>
  <si>
    <t>Cori</t>
  </si>
  <si>
    <t>Cistrunk</t>
  </si>
  <si>
    <t>Jessie</t>
  </si>
  <si>
    <t>Jeffers</t>
  </si>
  <si>
    <t>Viki</t>
  </si>
  <si>
    <t>Vrieze</t>
  </si>
  <si>
    <t>Florance</t>
  </si>
  <si>
    <t>Fay</t>
  </si>
  <si>
    <t>Kathleen</t>
  </si>
  <si>
    <t>Kaup</t>
  </si>
  <si>
    <t>Sondra</t>
  </si>
  <si>
    <t>Scott</t>
  </si>
  <si>
    <t>Yael</t>
  </si>
  <si>
    <t>Yelvington</t>
  </si>
  <si>
    <t>Teresia</t>
  </si>
  <si>
    <t>Towne</t>
  </si>
  <si>
    <t>Eula</t>
  </si>
  <si>
    <t>Elsworth</t>
  </si>
  <si>
    <t>Camellia</t>
  </si>
  <si>
    <t>Clonts</t>
  </si>
  <si>
    <t>Myron</t>
  </si>
  <si>
    <t>Marinello</t>
  </si>
  <si>
    <t>Shana</t>
  </si>
  <si>
    <t>Segui</t>
  </si>
  <si>
    <t>Delora</t>
  </si>
  <si>
    <t>Derrico</t>
  </si>
  <si>
    <t>Margarito</t>
  </si>
  <si>
    <t>Manzo</t>
  </si>
  <si>
    <t>Shaquita</t>
  </si>
  <si>
    <t>Seldon</t>
  </si>
  <si>
    <t>Marsha</t>
  </si>
  <si>
    <t>Maron</t>
  </si>
  <si>
    <t>Geraldine</t>
  </si>
  <si>
    <t>Guo</t>
  </si>
  <si>
    <t>Sau</t>
  </si>
  <si>
    <t>Sherlock</t>
  </si>
  <si>
    <t>Frida</t>
  </si>
  <si>
    <t>Frier</t>
  </si>
  <si>
    <t>Jennefer</t>
  </si>
  <si>
    <t>Jacquet</t>
  </si>
  <si>
    <t>Armandina</t>
  </si>
  <si>
    <t>Andrada</t>
  </si>
  <si>
    <t>Carlyn</t>
  </si>
  <si>
    <t>Chason</t>
  </si>
  <si>
    <t>Reba</t>
  </si>
  <si>
    <t>Reily</t>
  </si>
  <si>
    <t>Pennie</t>
  </si>
  <si>
    <t>Pruitt</t>
  </si>
  <si>
    <t>Raye</t>
  </si>
  <si>
    <t>Renard</t>
  </si>
  <si>
    <t>Junie</t>
  </si>
  <si>
    <t>Jankowski</t>
  </si>
  <si>
    <t>Chang</t>
  </si>
  <si>
    <t>Ceballos</t>
  </si>
  <si>
    <t>Celsa</t>
  </si>
  <si>
    <t>Choe</t>
  </si>
  <si>
    <t>Yajaira</t>
  </si>
  <si>
    <t>Yancey</t>
  </si>
  <si>
    <t>Stormy</t>
  </si>
  <si>
    <t>Sturman</t>
  </si>
  <si>
    <t>Awilda</t>
  </si>
  <si>
    <t>Armenta</t>
  </si>
  <si>
    <t>Val</t>
  </si>
  <si>
    <t>Vandeventer</t>
  </si>
  <si>
    <t>Sherita</t>
  </si>
  <si>
    <t>Staple</t>
  </si>
  <si>
    <t>Tresa</t>
  </si>
  <si>
    <t>Thurlow</t>
  </si>
  <si>
    <t>Kiara</t>
  </si>
  <si>
    <t>Kono</t>
  </si>
  <si>
    <t>Yevette</t>
  </si>
  <si>
    <t>Yokoyama</t>
  </si>
  <si>
    <t>Gil</t>
  </si>
  <si>
    <t>Gosier</t>
  </si>
  <si>
    <t>Eda</t>
  </si>
  <si>
    <t>Eldridge</t>
  </si>
  <si>
    <t>Jani</t>
  </si>
  <si>
    <t>Joslyn</t>
  </si>
  <si>
    <t>Melina</t>
  </si>
  <si>
    <t>Mercurio</t>
  </si>
  <si>
    <t>Knitting / Report Substr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</si>
</sst>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1"/>
      <color rgb="FF000000"/>
      <name val="Lucida Grande"/>
    </font>
  </fonts>
  <fills count="2">
    <fill>
      <patternFill patternType="none"/>
    </fill>
    <fill>
      <patternFill patternType="gray125"/>
    </fill>
  </fills>
  <borders count="1">
    <border>
      <left/>
      <right/>
      <top/>
      <bottom/>
      <diagonal/>
    </border>
  </borders>
  <cellStyleXfs count="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Fill="1"/>
    <xf numFmtId="0" fontId="3" fillId="0" borderId="0" xfId="0" applyFont="1"/>
    <xf numFmtId="0" fontId="4" fillId="0" borderId="0" xfId="0" applyFont="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tabSelected="1" topLeftCell="A23" workbookViewId="0">
      <selection activeCell="D48" sqref="D48"/>
    </sheetView>
  </sheetViews>
  <sheetFormatPr baseColWidth="10" defaultRowHeight="16" x14ac:dyDescent="0.2"/>
  <sheetData>
    <row r="1" spans="1:5" s="2" customFormat="1" x14ac:dyDescent="0.2">
      <c r="A1" s="2" t="s">
        <v>1</v>
      </c>
      <c r="B1" s="2" t="s">
        <v>0</v>
      </c>
      <c r="C1" s="2" t="s">
        <v>314</v>
      </c>
      <c r="D1" s="2" t="s">
        <v>70</v>
      </c>
      <c r="E1" s="2" t="s">
        <v>69</v>
      </c>
    </row>
    <row r="2" spans="1:5" x14ac:dyDescent="0.2">
      <c r="A2" s="3" t="s">
        <v>362</v>
      </c>
      <c r="B2" s="3" t="s">
        <v>363</v>
      </c>
      <c r="C2" s="3" t="s">
        <v>339</v>
      </c>
      <c r="D2">
        <f t="shared" ref="D2:D48" si="0">MIN(100,ROUND(E2, 0))</f>
        <v>47</v>
      </c>
      <c r="E2">
        <v>47.222222219999999</v>
      </c>
    </row>
    <row r="3" spans="1:5" x14ac:dyDescent="0.2">
      <c r="A3" s="3" t="s">
        <v>364</v>
      </c>
      <c r="B3" s="3" t="s">
        <v>365</v>
      </c>
      <c r="C3" s="3" t="s">
        <v>316</v>
      </c>
      <c r="D3">
        <f t="shared" si="0"/>
        <v>61</v>
      </c>
      <c r="E3">
        <v>61.111111110000003</v>
      </c>
    </row>
    <row r="4" spans="1:5" x14ac:dyDescent="0.2">
      <c r="A4" s="3" t="s">
        <v>366</v>
      </c>
      <c r="B4" s="3" t="s">
        <v>367</v>
      </c>
      <c r="C4" s="3" t="s">
        <v>361</v>
      </c>
      <c r="D4">
        <f t="shared" si="0"/>
        <v>47</v>
      </c>
      <c r="E4">
        <v>47.222222219999999</v>
      </c>
    </row>
    <row r="5" spans="1:5" x14ac:dyDescent="0.2">
      <c r="A5" s="3" t="s">
        <v>368</v>
      </c>
      <c r="B5" s="3" t="s">
        <v>369</v>
      </c>
      <c r="C5" s="3" t="s">
        <v>352</v>
      </c>
      <c r="D5">
        <f t="shared" si="0"/>
        <v>72</v>
      </c>
      <c r="E5">
        <v>72.222222220000006</v>
      </c>
    </row>
    <row r="6" spans="1:5" x14ac:dyDescent="0.2">
      <c r="A6" s="3" t="s">
        <v>370</v>
      </c>
      <c r="B6" s="3" t="s">
        <v>371</v>
      </c>
      <c r="C6" s="3" t="s">
        <v>340</v>
      </c>
      <c r="D6">
        <f t="shared" si="0"/>
        <v>58</v>
      </c>
      <c r="E6">
        <v>58.333333330000002</v>
      </c>
    </row>
    <row r="7" spans="1:5" x14ac:dyDescent="0.2">
      <c r="A7" s="3" t="s">
        <v>372</v>
      </c>
      <c r="B7" s="3" t="s">
        <v>373</v>
      </c>
      <c r="C7" s="3" t="s">
        <v>348</v>
      </c>
      <c r="D7">
        <f t="shared" si="0"/>
        <v>94</v>
      </c>
      <c r="E7">
        <v>94.444444439999998</v>
      </c>
    </row>
    <row r="8" spans="1:5" x14ac:dyDescent="0.2">
      <c r="A8" s="3" t="s">
        <v>374</v>
      </c>
      <c r="B8" s="3" t="s">
        <v>375</v>
      </c>
      <c r="C8" s="3" t="s">
        <v>358</v>
      </c>
      <c r="D8">
        <f t="shared" si="0"/>
        <v>72</v>
      </c>
      <c r="E8">
        <v>72.222222220000006</v>
      </c>
    </row>
    <row r="9" spans="1:5" x14ac:dyDescent="0.2">
      <c r="A9" s="3" t="s">
        <v>376</v>
      </c>
      <c r="B9" s="3" t="s">
        <v>377</v>
      </c>
      <c r="C9" s="3" t="s">
        <v>336</v>
      </c>
      <c r="D9">
        <f t="shared" si="0"/>
        <v>75</v>
      </c>
      <c r="E9">
        <v>75</v>
      </c>
    </row>
    <row r="10" spans="1:5" x14ac:dyDescent="0.2">
      <c r="A10" s="3" t="s">
        <v>378</v>
      </c>
      <c r="B10" s="3" t="s">
        <v>379</v>
      </c>
      <c r="C10" s="3" t="s">
        <v>321</v>
      </c>
      <c r="D10">
        <f t="shared" si="0"/>
        <v>92</v>
      </c>
      <c r="E10">
        <v>91.666666669999998</v>
      </c>
    </row>
    <row r="11" spans="1:5" x14ac:dyDescent="0.2">
      <c r="A11" s="3" t="s">
        <v>380</v>
      </c>
      <c r="B11" s="3" t="s">
        <v>381</v>
      </c>
      <c r="C11" s="3" t="s">
        <v>328</v>
      </c>
      <c r="D11">
        <f t="shared" si="0"/>
        <v>67</v>
      </c>
      <c r="E11">
        <v>66.666666669999998</v>
      </c>
    </row>
    <row r="12" spans="1:5" x14ac:dyDescent="0.2">
      <c r="A12" s="3" t="s">
        <v>382</v>
      </c>
      <c r="B12" s="3" t="s">
        <v>383</v>
      </c>
      <c r="C12" s="3" t="s">
        <v>331</v>
      </c>
      <c r="D12">
        <f t="shared" si="0"/>
        <v>78</v>
      </c>
      <c r="E12">
        <v>77.777777779999994</v>
      </c>
    </row>
    <row r="13" spans="1:5" x14ac:dyDescent="0.2">
      <c r="A13" s="3" t="s">
        <v>384</v>
      </c>
      <c r="B13" s="3" t="s">
        <v>385</v>
      </c>
      <c r="C13" s="3" t="s">
        <v>325</v>
      </c>
      <c r="D13">
        <f t="shared" si="0"/>
        <v>100</v>
      </c>
      <c r="E13">
        <v>100</v>
      </c>
    </row>
    <row r="14" spans="1:5" x14ac:dyDescent="0.2">
      <c r="A14" s="3" t="s">
        <v>386</v>
      </c>
      <c r="B14" s="3" t="s">
        <v>387</v>
      </c>
      <c r="C14" s="3" t="s">
        <v>326</v>
      </c>
      <c r="D14">
        <f t="shared" si="0"/>
        <v>100</v>
      </c>
      <c r="E14">
        <v>105.55555560000001</v>
      </c>
    </row>
    <row r="15" spans="1:5" x14ac:dyDescent="0.2">
      <c r="A15" s="3" t="s">
        <v>388</v>
      </c>
      <c r="B15" s="3" t="s">
        <v>389</v>
      </c>
      <c r="C15" s="3" t="s">
        <v>332</v>
      </c>
      <c r="D15">
        <f t="shared" si="0"/>
        <v>42</v>
      </c>
      <c r="E15">
        <v>41.666666669999998</v>
      </c>
    </row>
    <row r="16" spans="1:5" x14ac:dyDescent="0.2">
      <c r="A16" s="3" t="s">
        <v>390</v>
      </c>
      <c r="B16" s="3" t="s">
        <v>391</v>
      </c>
      <c r="C16" s="3" t="s">
        <v>349</v>
      </c>
      <c r="D16">
        <f t="shared" si="0"/>
        <v>50</v>
      </c>
      <c r="E16">
        <v>50</v>
      </c>
    </row>
    <row r="17" spans="1:5" x14ac:dyDescent="0.2">
      <c r="A17" s="3" t="s">
        <v>392</v>
      </c>
      <c r="B17" s="3" t="s">
        <v>393</v>
      </c>
      <c r="C17" s="3" t="s">
        <v>354</v>
      </c>
      <c r="D17">
        <f t="shared" si="0"/>
        <v>75</v>
      </c>
      <c r="E17">
        <v>75</v>
      </c>
    </row>
    <row r="18" spans="1:5" x14ac:dyDescent="0.2">
      <c r="A18" s="3" t="s">
        <v>394</v>
      </c>
      <c r="B18" s="3" t="s">
        <v>395</v>
      </c>
      <c r="C18" s="3" t="s">
        <v>320</v>
      </c>
      <c r="D18">
        <f t="shared" si="0"/>
        <v>78</v>
      </c>
      <c r="E18">
        <v>77.777777779999994</v>
      </c>
    </row>
    <row r="19" spans="1:5" x14ac:dyDescent="0.2">
      <c r="A19" s="3" t="s">
        <v>396</v>
      </c>
      <c r="B19" s="3" t="s">
        <v>397</v>
      </c>
      <c r="C19" s="3" t="s">
        <v>350</v>
      </c>
      <c r="D19">
        <f t="shared" si="0"/>
        <v>56</v>
      </c>
      <c r="E19">
        <v>55.555555560000002</v>
      </c>
    </row>
    <row r="20" spans="1:5" x14ac:dyDescent="0.2">
      <c r="A20" s="3" t="s">
        <v>398</v>
      </c>
      <c r="B20" s="3" t="s">
        <v>399</v>
      </c>
      <c r="C20" s="3" t="s">
        <v>343</v>
      </c>
      <c r="D20">
        <f t="shared" si="0"/>
        <v>75</v>
      </c>
      <c r="E20">
        <v>75</v>
      </c>
    </row>
    <row r="21" spans="1:5" x14ac:dyDescent="0.2">
      <c r="A21" s="3" t="s">
        <v>400</v>
      </c>
      <c r="B21" s="3" t="s">
        <v>401</v>
      </c>
      <c r="C21" s="3" t="s">
        <v>359</v>
      </c>
      <c r="D21">
        <f t="shared" si="0"/>
        <v>78</v>
      </c>
      <c r="E21">
        <v>77.777777779999994</v>
      </c>
    </row>
    <row r="22" spans="1:5" x14ac:dyDescent="0.2">
      <c r="A22" s="3" t="s">
        <v>402</v>
      </c>
      <c r="B22" s="3" t="s">
        <v>403</v>
      </c>
      <c r="C22" s="3" t="s">
        <v>342</v>
      </c>
      <c r="D22">
        <f t="shared" si="0"/>
        <v>78</v>
      </c>
      <c r="E22">
        <v>77.777777779999994</v>
      </c>
    </row>
    <row r="23" spans="1:5" x14ac:dyDescent="0.2">
      <c r="A23" s="3" t="s">
        <v>404</v>
      </c>
      <c r="B23" s="3" t="s">
        <v>405</v>
      </c>
      <c r="C23" s="3" t="s">
        <v>360</v>
      </c>
      <c r="D23">
        <f t="shared" si="0"/>
        <v>39</v>
      </c>
      <c r="E23">
        <v>38.888888889999997</v>
      </c>
    </row>
    <row r="24" spans="1:5" x14ac:dyDescent="0.2">
      <c r="A24" s="3" t="s">
        <v>406</v>
      </c>
      <c r="B24" s="3" t="s">
        <v>407</v>
      </c>
      <c r="C24" s="3" t="s">
        <v>357</v>
      </c>
      <c r="D24">
        <f t="shared" si="0"/>
        <v>64</v>
      </c>
      <c r="E24">
        <v>63.888888889999997</v>
      </c>
    </row>
    <row r="25" spans="1:5" x14ac:dyDescent="0.2">
      <c r="A25" s="3" t="s">
        <v>408</v>
      </c>
      <c r="B25" s="3" t="s">
        <v>409</v>
      </c>
      <c r="C25" s="3" t="s">
        <v>344</v>
      </c>
      <c r="D25">
        <f t="shared" si="0"/>
        <v>83</v>
      </c>
      <c r="E25">
        <v>83.333333330000002</v>
      </c>
    </row>
    <row r="26" spans="1:5" x14ac:dyDescent="0.2">
      <c r="A26" s="3" t="s">
        <v>410</v>
      </c>
      <c r="B26" s="3" t="s">
        <v>411</v>
      </c>
      <c r="C26" s="3" t="s">
        <v>315</v>
      </c>
      <c r="D26">
        <f t="shared" si="0"/>
        <v>100</v>
      </c>
      <c r="E26">
        <v>127.7777778</v>
      </c>
    </row>
    <row r="27" spans="1:5" x14ac:dyDescent="0.2">
      <c r="A27" s="3" t="s">
        <v>412</v>
      </c>
      <c r="B27" s="3" t="s">
        <v>413</v>
      </c>
      <c r="C27" s="3" t="s">
        <v>333</v>
      </c>
      <c r="D27">
        <f t="shared" si="0"/>
        <v>50</v>
      </c>
      <c r="E27">
        <v>50</v>
      </c>
    </row>
    <row r="28" spans="1:5" x14ac:dyDescent="0.2">
      <c r="A28" s="3" t="s">
        <v>414</v>
      </c>
      <c r="B28" s="3" t="s">
        <v>415</v>
      </c>
      <c r="C28" s="3" t="s">
        <v>353</v>
      </c>
      <c r="D28">
        <f t="shared" si="0"/>
        <v>47</v>
      </c>
      <c r="E28">
        <v>47.222222219999999</v>
      </c>
    </row>
    <row r="29" spans="1:5" x14ac:dyDescent="0.2">
      <c r="A29" s="3" t="s">
        <v>416</v>
      </c>
      <c r="B29" s="3" t="s">
        <v>417</v>
      </c>
      <c r="C29" s="3" t="s">
        <v>313</v>
      </c>
      <c r="D29">
        <f t="shared" si="0"/>
        <v>86</v>
      </c>
      <c r="E29">
        <v>86.111111109999996</v>
      </c>
    </row>
    <row r="30" spans="1:5" x14ac:dyDescent="0.2">
      <c r="A30" s="3" t="s">
        <v>418</v>
      </c>
      <c r="B30" s="3" t="s">
        <v>419</v>
      </c>
      <c r="C30" s="3" t="s">
        <v>346</v>
      </c>
      <c r="D30">
        <f t="shared" si="0"/>
        <v>50</v>
      </c>
      <c r="E30">
        <v>50</v>
      </c>
    </row>
    <row r="31" spans="1:5" x14ac:dyDescent="0.2">
      <c r="A31" s="3" t="s">
        <v>420</v>
      </c>
      <c r="B31" s="3" t="s">
        <v>421</v>
      </c>
      <c r="C31" s="3" t="s">
        <v>312</v>
      </c>
      <c r="D31">
        <f t="shared" si="0"/>
        <v>75</v>
      </c>
      <c r="E31">
        <v>75</v>
      </c>
    </row>
    <row r="32" spans="1:5" x14ac:dyDescent="0.2">
      <c r="A32" s="3" t="s">
        <v>422</v>
      </c>
      <c r="B32" s="3" t="s">
        <v>423</v>
      </c>
      <c r="C32" s="3" t="s">
        <v>324</v>
      </c>
      <c r="D32">
        <f t="shared" si="0"/>
        <v>92</v>
      </c>
      <c r="E32">
        <v>91.666666669999998</v>
      </c>
    </row>
    <row r="33" spans="1:5" x14ac:dyDescent="0.2">
      <c r="A33" s="3" t="s">
        <v>424</v>
      </c>
      <c r="B33" s="3" t="s">
        <v>425</v>
      </c>
      <c r="C33" s="3" t="s">
        <v>317</v>
      </c>
      <c r="D33">
        <f t="shared" si="0"/>
        <v>83</v>
      </c>
      <c r="E33">
        <v>83.333333330000002</v>
      </c>
    </row>
    <row r="34" spans="1:5" x14ac:dyDescent="0.2">
      <c r="A34" s="3" t="s">
        <v>430</v>
      </c>
      <c r="B34" s="3" t="s">
        <v>431</v>
      </c>
      <c r="C34" s="3" t="s">
        <v>338</v>
      </c>
      <c r="D34">
        <f t="shared" si="0"/>
        <v>67</v>
      </c>
      <c r="E34">
        <v>66.666666669999998</v>
      </c>
    </row>
    <row r="35" spans="1:5" x14ac:dyDescent="0.2">
      <c r="A35" s="3" t="s">
        <v>432</v>
      </c>
      <c r="B35" s="3" t="s">
        <v>433</v>
      </c>
      <c r="C35" s="3" t="s">
        <v>334</v>
      </c>
      <c r="D35">
        <f t="shared" si="0"/>
        <v>69</v>
      </c>
      <c r="E35">
        <v>69.444444439999998</v>
      </c>
    </row>
    <row r="36" spans="1:5" x14ac:dyDescent="0.2">
      <c r="A36" s="3" t="s">
        <v>434</v>
      </c>
      <c r="B36" s="3" t="s">
        <v>435</v>
      </c>
      <c r="C36" s="3" t="s">
        <v>356</v>
      </c>
      <c r="D36">
        <f t="shared" si="0"/>
        <v>53</v>
      </c>
      <c r="E36">
        <v>52.777777780000001</v>
      </c>
    </row>
    <row r="37" spans="1:5" x14ac:dyDescent="0.2">
      <c r="A37" s="3" t="s">
        <v>436</v>
      </c>
      <c r="B37" s="3" t="s">
        <v>437</v>
      </c>
      <c r="C37" s="3" t="s">
        <v>322</v>
      </c>
      <c r="D37">
        <f t="shared" si="0"/>
        <v>72</v>
      </c>
      <c r="E37">
        <v>72.222222220000006</v>
      </c>
    </row>
    <row r="38" spans="1:5" x14ac:dyDescent="0.2">
      <c r="A38" s="3" t="s">
        <v>438</v>
      </c>
      <c r="B38" s="3" t="s">
        <v>439</v>
      </c>
      <c r="C38" s="3" t="s">
        <v>318</v>
      </c>
      <c r="D38">
        <f t="shared" si="0"/>
        <v>100</v>
      </c>
      <c r="E38">
        <v>113.8888889</v>
      </c>
    </row>
    <row r="39" spans="1:5" x14ac:dyDescent="0.2">
      <c r="A39" s="3" t="s">
        <v>440</v>
      </c>
      <c r="B39" s="3" t="s">
        <v>441</v>
      </c>
      <c r="C39" s="3" t="s">
        <v>355</v>
      </c>
      <c r="D39">
        <f t="shared" si="0"/>
        <v>36</v>
      </c>
      <c r="E39">
        <v>36.111111110000003</v>
      </c>
    </row>
    <row r="40" spans="1:5" x14ac:dyDescent="0.2">
      <c r="A40" s="3" t="s">
        <v>442</v>
      </c>
      <c r="B40" s="3" t="s">
        <v>443</v>
      </c>
      <c r="C40" s="3" t="s">
        <v>330</v>
      </c>
      <c r="D40">
        <f t="shared" si="0"/>
        <v>94</v>
      </c>
      <c r="E40">
        <v>94.444444439999998</v>
      </c>
    </row>
    <row r="41" spans="1:5" x14ac:dyDescent="0.2">
      <c r="A41" s="3" t="s">
        <v>444</v>
      </c>
      <c r="B41" s="3" t="s">
        <v>445</v>
      </c>
      <c r="C41" s="3" t="s">
        <v>327</v>
      </c>
      <c r="D41">
        <f t="shared" si="0"/>
        <v>89</v>
      </c>
      <c r="E41">
        <v>88.888888890000004</v>
      </c>
    </row>
    <row r="42" spans="1:5" x14ac:dyDescent="0.2">
      <c r="A42" s="3" t="s">
        <v>446</v>
      </c>
      <c r="B42" s="3" t="s">
        <v>447</v>
      </c>
      <c r="C42" s="3" t="s">
        <v>329</v>
      </c>
      <c r="D42">
        <f t="shared" si="0"/>
        <v>50</v>
      </c>
      <c r="E42">
        <v>50</v>
      </c>
    </row>
    <row r="43" spans="1:5" x14ac:dyDescent="0.2">
      <c r="A43" s="3" t="s">
        <v>448</v>
      </c>
      <c r="B43" s="3" t="s">
        <v>449</v>
      </c>
      <c r="C43" s="3" t="s">
        <v>323</v>
      </c>
      <c r="D43">
        <f t="shared" si="0"/>
        <v>100</v>
      </c>
      <c r="E43">
        <v>116.66666669999999</v>
      </c>
    </row>
    <row r="44" spans="1:5" x14ac:dyDescent="0.2">
      <c r="A44" s="3" t="s">
        <v>450</v>
      </c>
      <c r="B44" s="3" t="s">
        <v>451</v>
      </c>
      <c r="C44" s="3" t="s">
        <v>319</v>
      </c>
      <c r="D44">
        <f t="shared" si="0"/>
        <v>81</v>
      </c>
      <c r="E44">
        <v>80.555555560000002</v>
      </c>
    </row>
    <row r="45" spans="1:5" x14ac:dyDescent="0.2">
      <c r="A45" s="3" t="s">
        <v>452</v>
      </c>
      <c r="B45" s="3" t="s">
        <v>453</v>
      </c>
      <c r="C45" s="3" t="s">
        <v>337</v>
      </c>
      <c r="D45">
        <f t="shared" si="0"/>
        <v>89</v>
      </c>
      <c r="E45">
        <v>88.888888890000004</v>
      </c>
    </row>
    <row r="46" spans="1:5" x14ac:dyDescent="0.2">
      <c r="A46" s="3" t="s">
        <v>454</v>
      </c>
      <c r="B46" s="3" t="s">
        <v>455</v>
      </c>
      <c r="C46" s="3" t="s">
        <v>351</v>
      </c>
      <c r="D46">
        <f t="shared" si="0"/>
        <v>100</v>
      </c>
      <c r="E46">
        <v>113.8888889</v>
      </c>
    </row>
    <row r="47" spans="1:5" x14ac:dyDescent="0.2">
      <c r="A47" s="3" t="s">
        <v>456</v>
      </c>
      <c r="B47" s="3" t="s">
        <v>457</v>
      </c>
      <c r="C47" s="3" t="s">
        <v>345</v>
      </c>
      <c r="D47">
        <v>10</v>
      </c>
      <c r="E47">
        <v>6.6666666670000003</v>
      </c>
    </row>
    <row r="48" spans="1:5" x14ac:dyDescent="0.2">
      <c r="A48" s="3" t="s">
        <v>458</v>
      </c>
      <c r="B48" s="3" t="s">
        <v>459</v>
      </c>
      <c r="C48" s="3" t="s">
        <v>341</v>
      </c>
      <c r="D48">
        <f t="shared" si="0"/>
        <v>78</v>
      </c>
      <c r="E48">
        <v>77.777777779999994</v>
      </c>
    </row>
  </sheetData>
  <sortState ref="A2:AA50">
    <sortCondition ref="A1"/>
  </sortState>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2"/>
  <sheetViews>
    <sheetView workbookViewId="0">
      <selection activeCell="G41" sqref="G41"/>
    </sheetView>
  </sheetViews>
  <sheetFormatPr baseColWidth="10" defaultRowHeight="16" x14ac:dyDescent="0.2"/>
  <sheetData>
    <row r="1" spans="1:49" x14ac:dyDescent="0.2">
      <c r="A1" s="2" t="s">
        <v>1</v>
      </c>
      <c r="B1" s="2" t="s">
        <v>0</v>
      </c>
      <c r="C1" s="2" t="s">
        <v>314</v>
      </c>
      <c r="D1" s="2" t="s">
        <v>70</v>
      </c>
      <c r="E1" s="2" t="s">
        <v>71</v>
      </c>
      <c r="F1" s="2" t="s">
        <v>72</v>
      </c>
      <c r="G1" s="2" t="s">
        <v>73</v>
      </c>
      <c r="H1" s="2" t="s">
        <v>74</v>
      </c>
      <c r="I1" s="2" t="s">
        <v>75</v>
      </c>
      <c r="J1" s="2" t="s">
        <v>76</v>
      </c>
      <c r="K1" s="2" t="s">
        <v>77</v>
      </c>
      <c r="L1" s="2" t="s">
        <v>78</v>
      </c>
      <c r="M1" s="2" t="s">
        <v>79</v>
      </c>
      <c r="N1" s="2" t="s">
        <v>80</v>
      </c>
      <c r="O1" s="2" t="s">
        <v>81</v>
      </c>
      <c r="P1" s="2" t="s">
        <v>82</v>
      </c>
      <c r="Q1" s="2" t="s">
        <v>83</v>
      </c>
      <c r="R1" s="2" t="s">
        <v>84</v>
      </c>
      <c r="S1" s="2" t="s">
        <v>83</v>
      </c>
      <c r="T1" s="2" t="s">
        <v>85</v>
      </c>
      <c r="U1" s="2" t="s">
        <v>86</v>
      </c>
      <c r="V1" s="2" t="s">
        <v>87</v>
      </c>
      <c r="W1" s="2" t="s">
        <v>88</v>
      </c>
      <c r="X1" s="2" t="s">
        <v>89</v>
      </c>
      <c r="Y1" s="2" t="s">
        <v>90</v>
      </c>
      <c r="Z1" s="2" t="s">
        <v>91</v>
      </c>
      <c r="AA1" s="2" t="s">
        <v>92</v>
      </c>
      <c r="AB1" s="2" t="s">
        <v>93</v>
      </c>
      <c r="AC1" s="2" t="s">
        <v>94</v>
      </c>
      <c r="AD1" s="2" t="s">
        <v>95</v>
      </c>
      <c r="AE1" s="2" t="s">
        <v>96</v>
      </c>
      <c r="AF1" s="2" t="s">
        <v>97</v>
      </c>
      <c r="AG1" s="2" t="s">
        <v>98</v>
      </c>
      <c r="AH1" s="2" t="s">
        <v>99</v>
      </c>
      <c r="AI1" s="2" t="s">
        <v>100</v>
      </c>
      <c r="AJ1" s="2" t="s">
        <v>101</v>
      </c>
      <c r="AK1" s="2" t="s">
        <v>102</v>
      </c>
      <c r="AL1" s="2" t="s">
        <v>103</v>
      </c>
      <c r="AM1" s="2" t="s">
        <v>104</v>
      </c>
      <c r="AN1" s="2" t="s">
        <v>105</v>
      </c>
      <c r="AO1" s="2" t="s">
        <v>106</v>
      </c>
      <c r="AP1" s="2" t="s">
        <v>107</v>
      </c>
      <c r="AQ1" s="2" t="s">
        <v>108</v>
      </c>
      <c r="AR1" s="2" t="s">
        <v>109</v>
      </c>
      <c r="AS1" s="2" t="s">
        <v>110</v>
      </c>
      <c r="AT1" s="2" t="s">
        <v>111</v>
      </c>
      <c r="AU1" s="2" t="s">
        <v>112</v>
      </c>
      <c r="AV1" s="2" t="s">
        <v>71</v>
      </c>
      <c r="AW1" s="2" t="s">
        <v>113</v>
      </c>
    </row>
    <row r="2" spans="1:49" x14ac:dyDescent="0.2">
      <c r="A2" s="3" t="s">
        <v>364</v>
      </c>
      <c r="B2" s="3" t="s">
        <v>365</v>
      </c>
      <c r="C2" s="3" t="s">
        <v>316</v>
      </c>
      <c r="D2">
        <f t="shared" ref="D2:D42" si="0">ROUND(10+(90*($AV2/10)),0)</f>
        <v>69</v>
      </c>
      <c r="E2">
        <f t="shared" ref="E2:E42" si="1">MAX(0, AVERAGE($M2,$W2,$AL2,$AT2) * 10 - (1 - $F2))</f>
        <v>6.5625000000000009</v>
      </c>
      <c r="F2">
        <v>0</v>
      </c>
      <c r="G2" t="s">
        <v>114</v>
      </c>
      <c r="I2">
        <v>1</v>
      </c>
      <c r="K2">
        <v>1</v>
      </c>
      <c r="M2">
        <f t="shared" ref="M2:M42" si="2">AVERAGE(I2:K2)</f>
        <v>1</v>
      </c>
      <c r="N2">
        <v>1</v>
      </c>
      <c r="P2">
        <v>1</v>
      </c>
      <c r="R2">
        <v>1</v>
      </c>
      <c r="T2">
        <f t="shared" ref="T2:T42" si="3">AVERAGE(P2:R2)</f>
        <v>1</v>
      </c>
      <c r="U2">
        <v>0.5</v>
      </c>
      <c r="V2" t="s">
        <v>115</v>
      </c>
      <c r="W2">
        <f t="shared" ref="W2:W42" si="4">AVERAGE(N2,T2,U2)</f>
        <v>0.83333333333333337</v>
      </c>
      <c r="X2">
        <v>0.5</v>
      </c>
      <c r="Y2">
        <v>1</v>
      </c>
      <c r="Z2">
        <v>0.5</v>
      </c>
      <c r="AA2" t="s">
        <v>116</v>
      </c>
      <c r="AB2">
        <v>0.5</v>
      </c>
      <c r="AC2">
        <v>1</v>
      </c>
      <c r="AD2">
        <v>1</v>
      </c>
      <c r="AE2">
        <f t="shared" ref="AE2:AE42" si="5">AVERAGE(AB2,AC2,AD2)</f>
        <v>0.83333333333333337</v>
      </c>
      <c r="AF2" t="s">
        <v>117</v>
      </c>
      <c r="AG2">
        <v>1</v>
      </c>
      <c r="AI2">
        <v>0.25</v>
      </c>
      <c r="AJ2" t="s">
        <v>118</v>
      </c>
      <c r="AK2">
        <f t="shared" ref="AK2:AK42" si="6">AVERAGE(AG2,AI2)</f>
        <v>0.625</v>
      </c>
      <c r="AL2">
        <f t="shared" ref="AL2:AL42" si="7">AVERAGE(X2,Y2,Z2,AE2,AK2)</f>
        <v>0.69166666666666665</v>
      </c>
      <c r="AM2">
        <v>0.5</v>
      </c>
      <c r="AO2">
        <v>0.25</v>
      </c>
      <c r="AP2" t="s">
        <v>119</v>
      </c>
      <c r="AQ2">
        <v>1</v>
      </c>
      <c r="AR2">
        <v>0.5</v>
      </c>
      <c r="AS2">
        <f t="shared" ref="AS2:AS42" si="8">AVERAGE(AQ2,AR2)</f>
        <v>0.75</v>
      </c>
      <c r="AT2">
        <f t="shared" ref="AT2:AT42" si="9">AVERAGE(AM2,AO2,AS2)</f>
        <v>0.5</v>
      </c>
      <c r="AV2">
        <f t="shared" ref="AV2:AV42" si="10">MAX(0, AVERAGE($M2,$W2,$AL2,$AT2) * 10 - (1 - $F2))</f>
        <v>6.5625000000000009</v>
      </c>
      <c r="AW2">
        <f t="shared" ref="AW2:AW42" si="11">1+(9*($AV2/10))</f>
        <v>6.9062500000000009</v>
      </c>
    </row>
    <row r="3" spans="1:49" x14ac:dyDescent="0.2">
      <c r="A3" s="3" t="s">
        <v>366</v>
      </c>
      <c r="B3" s="3" t="s">
        <v>367</v>
      </c>
      <c r="C3" s="3" t="s">
        <v>361</v>
      </c>
      <c r="D3">
        <f t="shared" si="0"/>
        <v>91</v>
      </c>
      <c r="E3">
        <f t="shared" si="1"/>
        <v>9</v>
      </c>
      <c r="F3">
        <v>1</v>
      </c>
      <c r="I3">
        <v>1</v>
      </c>
      <c r="K3">
        <v>1</v>
      </c>
      <c r="M3">
        <f t="shared" si="2"/>
        <v>1</v>
      </c>
      <c r="N3">
        <v>1</v>
      </c>
      <c r="P3">
        <v>1</v>
      </c>
      <c r="R3">
        <v>1</v>
      </c>
      <c r="T3">
        <f t="shared" si="3"/>
        <v>1</v>
      </c>
      <c r="U3">
        <v>1</v>
      </c>
      <c r="W3">
        <f t="shared" si="4"/>
        <v>1</v>
      </c>
      <c r="X3">
        <v>1</v>
      </c>
      <c r="Y3">
        <v>1</v>
      </c>
      <c r="Z3">
        <v>1</v>
      </c>
      <c r="AB3">
        <v>0.75</v>
      </c>
      <c r="AC3">
        <v>1</v>
      </c>
      <c r="AD3">
        <v>1</v>
      </c>
      <c r="AE3">
        <f t="shared" si="5"/>
        <v>0.91666666666666663</v>
      </c>
      <c r="AF3" t="s">
        <v>123</v>
      </c>
      <c r="AG3">
        <v>1</v>
      </c>
      <c r="AI3">
        <v>0.5</v>
      </c>
      <c r="AJ3" t="s">
        <v>124</v>
      </c>
      <c r="AK3">
        <f t="shared" si="6"/>
        <v>0.75</v>
      </c>
      <c r="AL3">
        <f t="shared" si="7"/>
        <v>0.93333333333333324</v>
      </c>
      <c r="AM3">
        <v>0.5</v>
      </c>
      <c r="AN3" t="s">
        <v>125</v>
      </c>
      <c r="AO3">
        <v>0.5</v>
      </c>
      <c r="AP3" t="s">
        <v>126</v>
      </c>
      <c r="AQ3">
        <v>1</v>
      </c>
      <c r="AR3">
        <v>1</v>
      </c>
      <c r="AS3">
        <f t="shared" si="8"/>
        <v>1</v>
      </c>
      <c r="AT3">
        <f t="shared" si="9"/>
        <v>0.66666666666666663</v>
      </c>
      <c r="AV3">
        <f t="shared" si="10"/>
        <v>9</v>
      </c>
      <c r="AW3">
        <f t="shared" si="11"/>
        <v>9.1</v>
      </c>
    </row>
    <row r="4" spans="1:49" x14ac:dyDescent="0.2">
      <c r="A4" s="3" t="s">
        <v>368</v>
      </c>
      <c r="B4" s="3" t="s">
        <v>369</v>
      </c>
      <c r="C4" s="3" t="s">
        <v>352</v>
      </c>
      <c r="D4">
        <f t="shared" si="0"/>
        <v>54</v>
      </c>
      <c r="E4">
        <f t="shared" si="1"/>
        <v>4.9166666666666661</v>
      </c>
      <c r="F4">
        <v>0</v>
      </c>
      <c r="G4" t="s">
        <v>216</v>
      </c>
      <c r="I4">
        <v>1</v>
      </c>
      <c r="K4">
        <v>0.75</v>
      </c>
      <c r="L4" t="s">
        <v>217</v>
      </c>
      <c r="M4">
        <f t="shared" si="2"/>
        <v>0.875</v>
      </c>
      <c r="N4">
        <v>1</v>
      </c>
      <c r="P4">
        <v>0.75</v>
      </c>
      <c r="Q4" t="s">
        <v>218</v>
      </c>
      <c r="R4">
        <v>0.5</v>
      </c>
      <c r="S4" t="s">
        <v>219</v>
      </c>
      <c r="T4">
        <f t="shared" si="3"/>
        <v>0.625</v>
      </c>
      <c r="U4">
        <v>0</v>
      </c>
      <c r="W4">
        <f t="shared" si="4"/>
        <v>0.54166666666666663</v>
      </c>
      <c r="X4">
        <v>1</v>
      </c>
      <c r="Y4">
        <v>1</v>
      </c>
      <c r="Z4">
        <v>1</v>
      </c>
      <c r="AB4">
        <v>0.5</v>
      </c>
      <c r="AC4">
        <v>0</v>
      </c>
      <c r="AD4">
        <v>0</v>
      </c>
      <c r="AE4">
        <f t="shared" si="5"/>
        <v>0.16666666666666666</v>
      </c>
      <c r="AF4" t="s">
        <v>220</v>
      </c>
      <c r="AG4">
        <v>1</v>
      </c>
      <c r="AI4">
        <v>0.5</v>
      </c>
      <c r="AJ4" t="s">
        <v>185</v>
      </c>
      <c r="AK4">
        <f t="shared" si="6"/>
        <v>0.75</v>
      </c>
      <c r="AL4">
        <f t="shared" si="7"/>
        <v>0.78333333333333333</v>
      </c>
      <c r="AM4">
        <v>0.25</v>
      </c>
      <c r="AO4">
        <v>0.25</v>
      </c>
      <c r="AP4" t="s">
        <v>221</v>
      </c>
      <c r="AQ4">
        <v>0</v>
      </c>
      <c r="AR4">
        <v>0</v>
      </c>
      <c r="AS4">
        <f t="shared" si="8"/>
        <v>0</v>
      </c>
      <c r="AT4">
        <f t="shared" si="9"/>
        <v>0.16666666666666666</v>
      </c>
      <c r="AV4">
        <f t="shared" si="10"/>
        <v>4.9166666666666661</v>
      </c>
      <c r="AW4">
        <f t="shared" si="11"/>
        <v>5.4249999999999989</v>
      </c>
    </row>
    <row r="5" spans="1:49" x14ac:dyDescent="0.2">
      <c r="A5" s="3" t="s">
        <v>370</v>
      </c>
      <c r="B5" s="3" t="s">
        <v>371</v>
      </c>
      <c r="C5" s="3" t="s">
        <v>340</v>
      </c>
      <c r="D5">
        <f t="shared" si="0"/>
        <v>80</v>
      </c>
      <c r="E5">
        <f t="shared" si="1"/>
        <v>7.729166666666667</v>
      </c>
      <c r="F5" s="1">
        <v>1</v>
      </c>
      <c r="G5" s="1"/>
      <c r="I5">
        <v>1</v>
      </c>
      <c r="K5">
        <v>1</v>
      </c>
      <c r="M5">
        <f t="shared" si="2"/>
        <v>1</v>
      </c>
      <c r="N5">
        <v>1</v>
      </c>
      <c r="P5">
        <v>1</v>
      </c>
      <c r="R5">
        <v>1</v>
      </c>
      <c r="T5">
        <f t="shared" si="3"/>
        <v>1</v>
      </c>
      <c r="U5">
        <v>1</v>
      </c>
      <c r="V5" t="s">
        <v>127</v>
      </c>
      <c r="W5">
        <f t="shared" si="4"/>
        <v>1</v>
      </c>
      <c r="X5">
        <v>1</v>
      </c>
      <c r="Y5">
        <v>1</v>
      </c>
      <c r="Z5">
        <v>1</v>
      </c>
      <c r="AB5">
        <v>0.5</v>
      </c>
      <c r="AC5">
        <v>1</v>
      </c>
      <c r="AD5">
        <v>0.5</v>
      </c>
      <c r="AE5">
        <f t="shared" si="5"/>
        <v>0.66666666666666663</v>
      </c>
      <c r="AF5" t="s">
        <v>128</v>
      </c>
      <c r="AG5">
        <v>0.5</v>
      </c>
      <c r="AH5" t="s">
        <v>129</v>
      </c>
      <c r="AI5">
        <v>1</v>
      </c>
      <c r="AK5">
        <f t="shared" si="6"/>
        <v>0.75</v>
      </c>
      <c r="AL5">
        <f t="shared" si="7"/>
        <v>0.88333333333333319</v>
      </c>
      <c r="AM5">
        <v>0.25</v>
      </c>
      <c r="AN5" t="s">
        <v>130</v>
      </c>
      <c r="AO5">
        <v>0.25</v>
      </c>
      <c r="AP5" t="s">
        <v>130</v>
      </c>
      <c r="AQ5">
        <v>0</v>
      </c>
      <c r="AR5">
        <v>0.25</v>
      </c>
      <c r="AS5">
        <f t="shared" si="8"/>
        <v>0.125</v>
      </c>
      <c r="AT5">
        <f t="shared" si="9"/>
        <v>0.20833333333333334</v>
      </c>
      <c r="AU5" t="s">
        <v>131</v>
      </c>
      <c r="AV5">
        <f t="shared" si="10"/>
        <v>7.729166666666667</v>
      </c>
      <c r="AW5">
        <f t="shared" si="11"/>
        <v>7.9562500000000007</v>
      </c>
    </row>
    <row r="6" spans="1:49" x14ac:dyDescent="0.2">
      <c r="A6" s="3" t="s">
        <v>372</v>
      </c>
      <c r="B6" s="3" t="s">
        <v>373</v>
      </c>
      <c r="C6" s="3" t="s">
        <v>348</v>
      </c>
      <c r="D6">
        <f t="shared" si="0"/>
        <v>53</v>
      </c>
      <c r="E6">
        <f t="shared" si="1"/>
        <v>4.770833333333333</v>
      </c>
      <c r="F6" s="1">
        <v>0</v>
      </c>
      <c r="G6" s="1" t="s">
        <v>132</v>
      </c>
      <c r="I6">
        <v>1</v>
      </c>
      <c r="K6">
        <v>0.75</v>
      </c>
      <c r="M6">
        <f t="shared" si="2"/>
        <v>0.875</v>
      </c>
      <c r="N6">
        <v>1</v>
      </c>
      <c r="P6">
        <v>0.25</v>
      </c>
      <c r="Q6" t="s">
        <v>133</v>
      </c>
      <c r="R6">
        <v>1</v>
      </c>
      <c r="T6">
        <f t="shared" si="3"/>
        <v>0.625</v>
      </c>
      <c r="U6">
        <v>0.25</v>
      </c>
      <c r="V6" t="s">
        <v>134</v>
      </c>
      <c r="W6">
        <f t="shared" si="4"/>
        <v>0.625</v>
      </c>
      <c r="X6">
        <v>1</v>
      </c>
      <c r="Y6">
        <v>1</v>
      </c>
      <c r="Z6">
        <v>0.75</v>
      </c>
      <c r="AA6" t="s">
        <v>135</v>
      </c>
      <c r="AB6">
        <v>1</v>
      </c>
      <c r="AC6">
        <v>0.5</v>
      </c>
      <c r="AD6">
        <v>0.5</v>
      </c>
      <c r="AE6">
        <f t="shared" si="5"/>
        <v>0.66666666666666663</v>
      </c>
      <c r="AF6" t="s">
        <v>136</v>
      </c>
      <c r="AG6">
        <v>1</v>
      </c>
      <c r="AI6">
        <v>0.25</v>
      </c>
      <c r="AJ6" t="s">
        <v>137</v>
      </c>
      <c r="AK6">
        <f t="shared" si="6"/>
        <v>0.625</v>
      </c>
      <c r="AL6">
        <f t="shared" si="7"/>
        <v>0.80833333333333324</v>
      </c>
      <c r="AM6">
        <v>0</v>
      </c>
      <c r="AN6" t="s">
        <v>138</v>
      </c>
      <c r="AO6">
        <v>0</v>
      </c>
      <c r="AQ6">
        <v>0</v>
      </c>
      <c r="AR6">
        <v>0</v>
      </c>
      <c r="AS6">
        <f t="shared" si="8"/>
        <v>0</v>
      </c>
      <c r="AT6">
        <f t="shared" si="9"/>
        <v>0</v>
      </c>
      <c r="AU6" t="s">
        <v>139</v>
      </c>
      <c r="AV6">
        <f t="shared" si="10"/>
        <v>4.770833333333333</v>
      </c>
      <c r="AW6">
        <f t="shared" si="11"/>
        <v>5.2937499999999993</v>
      </c>
    </row>
    <row r="7" spans="1:49" x14ac:dyDescent="0.2">
      <c r="A7" s="3" t="s">
        <v>374</v>
      </c>
      <c r="B7" s="3" t="s">
        <v>375</v>
      </c>
      <c r="C7" s="3" t="s">
        <v>358</v>
      </c>
      <c r="D7">
        <f t="shared" si="0"/>
        <v>51</v>
      </c>
      <c r="E7">
        <f t="shared" si="1"/>
        <v>4.5625</v>
      </c>
      <c r="F7">
        <v>1</v>
      </c>
      <c r="H7">
        <v>0.5</v>
      </c>
      <c r="I7">
        <v>1</v>
      </c>
      <c r="K7">
        <v>0.75</v>
      </c>
      <c r="L7" t="s">
        <v>140</v>
      </c>
      <c r="M7">
        <f t="shared" si="2"/>
        <v>0.875</v>
      </c>
      <c r="N7">
        <v>1</v>
      </c>
      <c r="O7" t="s">
        <v>141</v>
      </c>
      <c r="P7">
        <v>0.5</v>
      </c>
      <c r="Q7" t="s">
        <v>142</v>
      </c>
      <c r="R7">
        <v>1</v>
      </c>
      <c r="T7">
        <f t="shared" si="3"/>
        <v>0.75</v>
      </c>
      <c r="U7">
        <v>0</v>
      </c>
      <c r="W7">
        <f t="shared" si="4"/>
        <v>0.58333333333333337</v>
      </c>
      <c r="X7">
        <v>0.5</v>
      </c>
      <c r="Y7">
        <v>0.5</v>
      </c>
      <c r="Z7">
        <v>0.25</v>
      </c>
      <c r="AA7" t="s">
        <v>143</v>
      </c>
      <c r="AB7">
        <v>0.25</v>
      </c>
      <c r="AC7">
        <v>0.25</v>
      </c>
      <c r="AD7">
        <v>0</v>
      </c>
      <c r="AE7">
        <f t="shared" si="5"/>
        <v>0.16666666666666666</v>
      </c>
      <c r="AG7">
        <v>0</v>
      </c>
      <c r="AI7">
        <v>0</v>
      </c>
      <c r="AK7">
        <f t="shared" si="6"/>
        <v>0</v>
      </c>
      <c r="AL7">
        <f t="shared" si="7"/>
        <v>0.28333333333333333</v>
      </c>
      <c r="AM7">
        <v>0</v>
      </c>
      <c r="AO7">
        <v>0</v>
      </c>
      <c r="AQ7">
        <v>0</v>
      </c>
      <c r="AR7">
        <v>0.5</v>
      </c>
      <c r="AS7">
        <f t="shared" si="8"/>
        <v>0.25</v>
      </c>
      <c r="AT7">
        <f t="shared" si="9"/>
        <v>8.3333333333333329E-2</v>
      </c>
      <c r="AV7">
        <f t="shared" si="10"/>
        <v>4.5625</v>
      </c>
      <c r="AW7">
        <f t="shared" si="11"/>
        <v>5.1062500000000002</v>
      </c>
    </row>
    <row r="8" spans="1:49" x14ac:dyDescent="0.2">
      <c r="A8" s="3" t="s">
        <v>376</v>
      </c>
      <c r="B8" s="3" t="s">
        <v>377</v>
      </c>
      <c r="C8" s="3" t="s">
        <v>336</v>
      </c>
      <c r="D8">
        <f t="shared" si="0"/>
        <v>50</v>
      </c>
      <c r="E8">
        <f t="shared" si="1"/>
        <v>4.395833333333333</v>
      </c>
      <c r="F8">
        <v>0</v>
      </c>
      <c r="G8" t="s">
        <v>144</v>
      </c>
      <c r="I8">
        <v>1</v>
      </c>
      <c r="K8">
        <v>0.5</v>
      </c>
      <c r="L8" t="s">
        <v>145</v>
      </c>
      <c r="M8">
        <f t="shared" si="2"/>
        <v>0.75</v>
      </c>
      <c r="N8">
        <v>0.75</v>
      </c>
      <c r="P8">
        <v>1</v>
      </c>
      <c r="R8">
        <v>1</v>
      </c>
      <c r="T8">
        <f t="shared" si="3"/>
        <v>1</v>
      </c>
      <c r="U8">
        <v>0.25</v>
      </c>
      <c r="V8" t="s">
        <v>146</v>
      </c>
      <c r="W8">
        <f t="shared" si="4"/>
        <v>0.66666666666666663</v>
      </c>
      <c r="X8">
        <v>0.75</v>
      </c>
      <c r="Y8">
        <v>0.5</v>
      </c>
      <c r="Z8">
        <v>0.5</v>
      </c>
      <c r="AA8" t="s">
        <v>147</v>
      </c>
      <c r="AB8">
        <v>0.5</v>
      </c>
      <c r="AC8">
        <v>0.5</v>
      </c>
      <c r="AD8">
        <v>0.5</v>
      </c>
      <c r="AE8">
        <f t="shared" si="5"/>
        <v>0.5</v>
      </c>
      <c r="AF8" t="s">
        <v>148</v>
      </c>
      <c r="AG8">
        <v>0.25</v>
      </c>
      <c r="AH8" t="s">
        <v>149</v>
      </c>
      <c r="AI8">
        <v>1</v>
      </c>
      <c r="AK8">
        <f t="shared" si="6"/>
        <v>0.625</v>
      </c>
      <c r="AL8">
        <f t="shared" si="7"/>
        <v>0.57499999999999996</v>
      </c>
      <c r="AM8">
        <v>0.25</v>
      </c>
      <c r="AN8" t="s">
        <v>150</v>
      </c>
      <c r="AO8">
        <v>0</v>
      </c>
      <c r="AP8" t="s">
        <v>151</v>
      </c>
      <c r="AQ8">
        <v>0</v>
      </c>
      <c r="AR8">
        <v>0.5</v>
      </c>
      <c r="AS8">
        <f t="shared" si="8"/>
        <v>0.25</v>
      </c>
      <c r="AT8">
        <f t="shared" si="9"/>
        <v>0.16666666666666666</v>
      </c>
      <c r="AU8" t="s">
        <v>152</v>
      </c>
      <c r="AV8">
        <f t="shared" si="10"/>
        <v>4.395833333333333</v>
      </c>
      <c r="AW8">
        <f t="shared" si="11"/>
        <v>4.9562499999999998</v>
      </c>
    </row>
    <row r="9" spans="1:49" x14ac:dyDescent="0.2">
      <c r="A9" s="3" t="s">
        <v>378</v>
      </c>
      <c r="B9" s="3" t="s">
        <v>379</v>
      </c>
      <c r="C9" s="3" t="s">
        <v>321</v>
      </c>
      <c r="D9">
        <f t="shared" si="0"/>
        <v>74</v>
      </c>
      <c r="E9">
        <f t="shared" si="1"/>
        <v>7.0624999999999991</v>
      </c>
      <c r="F9">
        <v>1</v>
      </c>
      <c r="I9">
        <v>1</v>
      </c>
      <c r="K9">
        <v>0.75</v>
      </c>
      <c r="L9" t="s">
        <v>156</v>
      </c>
      <c r="M9">
        <f t="shared" si="2"/>
        <v>0.875</v>
      </c>
      <c r="N9">
        <v>1</v>
      </c>
      <c r="P9">
        <v>1</v>
      </c>
      <c r="Q9" t="s">
        <v>157</v>
      </c>
      <c r="R9">
        <v>1</v>
      </c>
      <c r="T9">
        <f t="shared" si="3"/>
        <v>1</v>
      </c>
      <c r="U9">
        <v>0.5</v>
      </c>
      <c r="V9" t="s">
        <v>158</v>
      </c>
      <c r="W9">
        <f t="shared" si="4"/>
        <v>0.83333333333333337</v>
      </c>
      <c r="X9">
        <v>0.75</v>
      </c>
      <c r="Y9">
        <v>0.75</v>
      </c>
      <c r="Z9">
        <v>0.75</v>
      </c>
      <c r="AA9" t="s">
        <v>159</v>
      </c>
      <c r="AB9">
        <v>0.5</v>
      </c>
      <c r="AC9">
        <v>0.5</v>
      </c>
      <c r="AD9">
        <v>0.5</v>
      </c>
      <c r="AE9">
        <f t="shared" si="5"/>
        <v>0.5</v>
      </c>
      <c r="AF9" t="s">
        <v>160</v>
      </c>
      <c r="AG9">
        <v>1</v>
      </c>
      <c r="AI9">
        <v>0.5</v>
      </c>
      <c r="AJ9" t="s">
        <v>161</v>
      </c>
      <c r="AK9">
        <f t="shared" si="6"/>
        <v>0.75</v>
      </c>
      <c r="AL9">
        <f t="shared" si="7"/>
        <v>0.7</v>
      </c>
      <c r="AM9">
        <v>0.5</v>
      </c>
      <c r="AN9" t="s">
        <v>126</v>
      </c>
      <c r="AO9">
        <v>0</v>
      </c>
      <c r="AP9" t="s">
        <v>162</v>
      </c>
      <c r="AQ9">
        <v>1</v>
      </c>
      <c r="AR9">
        <v>0.5</v>
      </c>
      <c r="AS9">
        <f t="shared" si="8"/>
        <v>0.75</v>
      </c>
      <c r="AT9">
        <f t="shared" si="9"/>
        <v>0.41666666666666669</v>
      </c>
      <c r="AU9" t="s">
        <v>163</v>
      </c>
      <c r="AV9">
        <f t="shared" si="10"/>
        <v>7.0624999999999991</v>
      </c>
      <c r="AW9">
        <f t="shared" si="11"/>
        <v>7.3562499999999993</v>
      </c>
    </row>
    <row r="10" spans="1:49" x14ac:dyDescent="0.2">
      <c r="A10" s="3" t="s">
        <v>380</v>
      </c>
      <c r="B10" s="3" t="s">
        <v>381</v>
      </c>
      <c r="C10" s="3" t="s">
        <v>328</v>
      </c>
      <c r="D10">
        <f t="shared" si="0"/>
        <v>41</v>
      </c>
      <c r="E10">
        <f t="shared" si="1"/>
        <v>3.4791666666666665</v>
      </c>
      <c r="F10">
        <v>1</v>
      </c>
      <c r="I10">
        <v>1</v>
      </c>
      <c r="K10">
        <v>0.25</v>
      </c>
      <c r="M10">
        <f t="shared" si="2"/>
        <v>0.625</v>
      </c>
      <c r="N10">
        <v>1</v>
      </c>
      <c r="O10" t="s">
        <v>154</v>
      </c>
      <c r="P10">
        <v>1</v>
      </c>
      <c r="R10">
        <v>1</v>
      </c>
      <c r="T10">
        <f t="shared" si="3"/>
        <v>1</v>
      </c>
      <c r="U10">
        <v>0</v>
      </c>
      <c r="W10">
        <f t="shared" si="4"/>
        <v>0.66666666666666663</v>
      </c>
      <c r="X10">
        <v>0.5</v>
      </c>
      <c r="Y10">
        <v>0</v>
      </c>
      <c r="Z10">
        <v>0</v>
      </c>
      <c r="AA10" t="s">
        <v>155</v>
      </c>
      <c r="AB10">
        <v>0</v>
      </c>
      <c r="AC10">
        <v>0</v>
      </c>
      <c r="AD10">
        <v>0</v>
      </c>
      <c r="AE10">
        <f t="shared" si="5"/>
        <v>0</v>
      </c>
      <c r="AG10">
        <v>0</v>
      </c>
      <c r="AI10">
        <v>0</v>
      </c>
      <c r="AK10">
        <f t="shared" si="6"/>
        <v>0</v>
      </c>
      <c r="AL10">
        <f t="shared" si="7"/>
        <v>0.1</v>
      </c>
      <c r="AM10">
        <v>0</v>
      </c>
      <c r="AO10">
        <v>0</v>
      </c>
      <c r="AQ10">
        <v>0</v>
      </c>
      <c r="AR10">
        <v>0</v>
      </c>
      <c r="AS10">
        <f t="shared" si="8"/>
        <v>0</v>
      </c>
      <c r="AT10">
        <f t="shared" si="9"/>
        <v>0</v>
      </c>
      <c r="AV10">
        <f t="shared" si="10"/>
        <v>3.4791666666666665</v>
      </c>
      <c r="AW10">
        <f t="shared" si="11"/>
        <v>4.1312499999999996</v>
      </c>
    </row>
    <row r="11" spans="1:49" x14ac:dyDescent="0.2">
      <c r="A11" s="3" t="s">
        <v>382</v>
      </c>
      <c r="B11" s="3" t="s">
        <v>383</v>
      </c>
      <c r="C11" s="3" t="s">
        <v>331</v>
      </c>
      <c r="D11">
        <f t="shared" si="0"/>
        <v>71</v>
      </c>
      <c r="E11">
        <f t="shared" si="1"/>
        <v>6.729166666666667</v>
      </c>
      <c r="F11">
        <v>1</v>
      </c>
      <c r="I11">
        <v>1</v>
      </c>
      <c r="K11">
        <v>0.75</v>
      </c>
      <c r="L11" t="s">
        <v>164</v>
      </c>
      <c r="M11">
        <f t="shared" si="2"/>
        <v>0.875</v>
      </c>
      <c r="N11">
        <v>0.75</v>
      </c>
      <c r="O11" t="s">
        <v>165</v>
      </c>
      <c r="P11">
        <v>1</v>
      </c>
      <c r="R11">
        <v>0.5</v>
      </c>
      <c r="S11" t="s">
        <v>166</v>
      </c>
      <c r="T11">
        <f t="shared" si="3"/>
        <v>0.75</v>
      </c>
      <c r="U11">
        <v>0.5</v>
      </c>
      <c r="V11" t="s">
        <v>167</v>
      </c>
      <c r="W11">
        <f t="shared" si="4"/>
        <v>0.66666666666666663</v>
      </c>
      <c r="X11">
        <v>1</v>
      </c>
      <c r="Y11">
        <v>1</v>
      </c>
      <c r="Z11">
        <v>0.5</v>
      </c>
      <c r="AA11" t="s">
        <v>168</v>
      </c>
      <c r="AB11">
        <v>0.25</v>
      </c>
      <c r="AC11">
        <v>1</v>
      </c>
      <c r="AD11">
        <v>0.5</v>
      </c>
      <c r="AE11">
        <f t="shared" si="5"/>
        <v>0.58333333333333337</v>
      </c>
      <c r="AF11" t="s">
        <v>169</v>
      </c>
      <c r="AG11">
        <v>1</v>
      </c>
      <c r="AI11">
        <v>1</v>
      </c>
      <c r="AK11">
        <f t="shared" si="6"/>
        <v>1</v>
      </c>
      <c r="AL11">
        <f t="shared" si="7"/>
        <v>0.81666666666666676</v>
      </c>
      <c r="AM11">
        <v>0.25</v>
      </c>
      <c r="AN11" t="s">
        <v>130</v>
      </c>
      <c r="AO11">
        <v>0</v>
      </c>
      <c r="AP11" t="s">
        <v>170</v>
      </c>
      <c r="AQ11">
        <v>1</v>
      </c>
      <c r="AR11">
        <v>0.5</v>
      </c>
      <c r="AS11">
        <f t="shared" si="8"/>
        <v>0.75</v>
      </c>
      <c r="AT11">
        <f t="shared" si="9"/>
        <v>0.33333333333333331</v>
      </c>
      <c r="AV11">
        <f t="shared" si="10"/>
        <v>6.729166666666667</v>
      </c>
      <c r="AW11">
        <f t="shared" si="11"/>
        <v>7.0562500000000004</v>
      </c>
    </row>
    <row r="12" spans="1:49" x14ac:dyDescent="0.2">
      <c r="A12" s="3" t="s">
        <v>384</v>
      </c>
      <c r="B12" s="3" t="s">
        <v>385</v>
      </c>
      <c r="C12" s="3" t="s">
        <v>325</v>
      </c>
      <c r="D12">
        <f t="shared" si="0"/>
        <v>68</v>
      </c>
      <c r="E12">
        <f t="shared" si="1"/>
        <v>6.4583333333333339</v>
      </c>
      <c r="F12">
        <v>1</v>
      </c>
      <c r="I12">
        <v>1</v>
      </c>
      <c r="K12">
        <v>0.75</v>
      </c>
      <c r="L12" t="s">
        <v>171</v>
      </c>
      <c r="M12">
        <f t="shared" si="2"/>
        <v>0.875</v>
      </c>
      <c r="N12">
        <v>1</v>
      </c>
      <c r="P12">
        <v>1</v>
      </c>
      <c r="R12">
        <v>1</v>
      </c>
      <c r="T12">
        <f t="shared" si="3"/>
        <v>1</v>
      </c>
      <c r="U12">
        <v>0.25</v>
      </c>
      <c r="V12" t="s">
        <v>172</v>
      </c>
      <c r="W12">
        <f t="shared" si="4"/>
        <v>0.75</v>
      </c>
      <c r="X12">
        <v>1</v>
      </c>
      <c r="Y12">
        <v>1</v>
      </c>
      <c r="Z12">
        <v>0.5</v>
      </c>
      <c r="AA12" t="s">
        <v>173</v>
      </c>
      <c r="AB12">
        <v>1</v>
      </c>
      <c r="AC12">
        <v>1</v>
      </c>
      <c r="AD12">
        <v>1</v>
      </c>
      <c r="AE12">
        <f t="shared" si="5"/>
        <v>1</v>
      </c>
      <c r="AG12">
        <v>0.5</v>
      </c>
      <c r="AH12" t="s">
        <v>174</v>
      </c>
      <c r="AI12">
        <v>0</v>
      </c>
      <c r="AJ12" t="s">
        <v>175</v>
      </c>
      <c r="AK12">
        <f t="shared" si="6"/>
        <v>0.25</v>
      </c>
      <c r="AL12">
        <f t="shared" si="7"/>
        <v>0.75</v>
      </c>
      <c r="AM12">
        <v>0</v>
      </c>
      <c r="AN12" t="s">
        <v>176</v>
      </c>
      <c r="AO12">
        <v>0</v>
      </c>
      <c r="AP12" t="s">
        <v>176</v>
      </c>
      <c r="AQ12">
        <v>1</v>
      </c>
      <c r="AR12">
        <v>0.25</v>
      </c>
      <c r="AS12">
        <f t="shared" si="8"/>
        <v>0.625</v>
      </c>
      <c r="AT12">
        <f t="shared" si="9"/>
        <v>0.20833333333333334</v>
      </c>
      <c r="AV12">
        <f t="shared" si="10"/>
        <v>6.4583333333333339</v>
      </c>
      <c r="AW12">
        <f t="shared" si="11"/>
        <v>6.8125</v>
      </c>
    </row>
    <row r="13" spans="1:49" x14ac:dyDescent="0.2">
      <c r="A13" s="3" t="s">
        <v>386</v>
      </c>
      <c r="B13" s="3" t="s">
        <v>387</v>
      </c>
      <c r="C13" s="3" t="s">
        <v>326</v>
      </c>
      <c r="D13">
        <f t="shared" si="0"/>
        <v>84</v>
      </c>
      <c r="E13">
        <f t="shared" si="1"/>
        <v>8.2083333333333339</v>
      </c>
      <c r="F13">
        <v>1</v>
      </c>
      <c r="I13">
        <v>1</v>
      </c>
      <c r="K13">
        <v>1</v>
      </c>
      <c r="M13">
        <f t="shared" si="2"/>
        <v>1</v>
      </c>
      <c r="N13">
        <v>1</v>
      </c>
      <c r="P13">
        <v>1</v>
      </c>
      <c r="R13">
        <v>1</v>
      </c>
      <c r="T13">
        <f t="shared" si="3"/>
        <v>1</v>
      </c>
      <c r="U13">
        <v>1</v>
      </c>
      <c r="W13">
        <f t="shared" si="4"/>
        <v>1</v>
      </c>
      <c r="X13">
        <v>0.5</v>
      </c>
      <c r="Y13">
        <v>1</v>
      </c>
      <c r="Z13">
        <v>0.75</v>
      </c>
      <c r="AA13" t="s">
        <v>177</v>
      </c>
      <c r="AB13">
        <v>0.5</v>
      </c>
      <c r="AC13">
        <v>0.5</v>
      </c>
      <c r="AD13">
        <v>0.5</v>
      </c>
      <c r="AE13">
        <f t="shared" si="5"/>
        <v>0.5</v>
      </c>
      <c r="AF13" t="s">
        <v>178</v>
      </c>
      <c r="AG13">
        <v>1</v>
      </c>
      <c r="AI13">
        <v>0.5</v>
      </c>
      <c r="AJ13" t="s">
        <v>161</v>
      </c>
      <c r="AK13">
        <f t="shared" si="6"/>
        <v>0.75</v>
      </c>
      <c r="AL13">
        <f t="shared" si="7"/>
        <v>0.7</v>
      </c>
      <c r="AM13">
        <v>0.5</v>
      </c>
      <c r="AN13" t="s">
        <v>125</v>
      </c>
      <c r="AO13">
        <v>0.5</v>
      </c>
      <c r="AP13" t="s">
        <v>179</v>
      </c>
      <c r="AQ13">
        <v>1</v>
      </c>
      <c r="AR13">
        <v>0.5</v>
      </c>
      <c r="AS13">
        <f t="shared" si="8"/>
        <v>0.75</v>
      </c>
      <c r="AT13">
        <f t="shared" si="9"/>
        <v>0.58333333333333337</v>
      </c>
      <c r="AV13">
        <f t="shared" si="10"/>
        <v>8.2083333333333339</v>
      </c>
      <c r="AW13">
        <f t="shared" si="11"/>
        <v>8.3875000000000011</v>
      </c>
    </row>
    <row r="14" spans="1:49" x14ac:dyDescent="0.2">
      <c r="A14" s="3" t="s">
        <v>388</v>
      </c>
      <c r="B14" s="3" t="s">
        <v>389</v>
      </c>
      <c r="C14" s="3" t="s">
        <v>332</v>
      </c>
      <c r="D14">
        <f t="shared" si="0"/>
        <v>10</v>
      </c>
      <c r="E14">
        <f t="shared" si="1"/>
        <v>0</v>
      </c>
      <c r="F14">
        <v>0</v>
      </c>
      <c r="G14" t="s">
        <v>144</v>
      </c>
      <c r="I14">
        <v>0.5</v>
      </c>
      <c r="J14" t="s">
        <v>153</v>
      </c>
      <c r="K14">
        <v>0</v>
      </c>
      <c r="M14">
        <f t="shared" si="2"/>
        <v>0.25</v>
      </c>
      <c r="N14">
        <v>0</v>
      </c>
      <c r="P14">
        <v>0</v>
      </c>
      <c r="R14">
        <v>0</v>
      </c>
      <c r="T14">
        <f t="shared" si="3"/>
        <v>0</v>
      </c>
      <c r="U14">
        <v>0</v>
      </c>
      <c r="W14">
        <f t="shared" si="4"/>
        <v>0</v>
      </c>
      <c r="X14">
        <v>0</v>
      </c>
      <c r="Y14">
        <v>0</v>
      </c>
      <c r="Z14">
        <v>0</v>
      </c>
      <c r="AB14">
        <v>0</v>
      </c>
      <c r="AC14">
        <v>0</v>
      </c>
      <c r="AD14">
        <v>0</v>
      </c>
      <c r="AE14">
        <f t="shared" si="5"/>
        <v>0</v>
      </c>
      <c r="AG14">
        <v>0</v>
      </c>
      <c r="AI14">
        <v>0</v>
      </c>
      <c r="AK14">
        <f t="shared" si="6"/>
        <v>0</v>
      </c>
      <c r="AL14">
        <f t="shared" si="7"/>
        <v>0</v>
      </c>
      <c r="AM14">
        <v>0</v>
      </c>
      <c r="AO14">
        <v>0</v>
      </c>
      <c r="AQ14">
        <v>0</v>
      </c>
      <c r="AR14">
        <v>0</v>
      </c>
      <c r="AS14">
        <f t="shared" si="8"/>
        <v>0</v>
      </c>
      <c r="AT14">
        <f t="shared" si="9"/>
        <v>0</v>
      </c>
      <c r="AV14">
        <f t="shared" si="10"/>
        <v>0</v>
      </c>
      <c r="AW14">
        <f t="shared" si="11"/>
        <v>1</v>
      </c>
    </row>
    <row r="15" spans="1:49" x14ac:dyDescent="0.2">
      <c r="A15" s="3" t="s">
        <v>390</v>
      </c>
      <c r="B15" s="3" t="s">
        <v>391</v>
      </c>
      <c r="C15" s="3" t="s">
        <v>349</v>
      </c>
      <c r="D15">
        <f t="shared" si="0"/>
        <v>10</v>
      </c>
      <c r="E15">
        <f t="shared" si="1"/>
        <v>0</v>
      </c>
      <c r="F15">
        <v>0</v>
      </c>
      <c r="G15" t="s">
        <v>180</v>
      </c>
      <c r="I15">
        <v>0.25</v>
      </c>
      <c r="J15" t="s">
        <v>181</v>
      </c>
      <c r="K15">
        <v>0.25</v>
      </c>
      <c r="L15" t="s">
        <v>182</v>
      </c>
      <c r="M15">
        <f t="shared" si="2"/>
        <v>0.25</v>
      </c>
      <c r="N15">
        <v>0.25</v>
      </c>
      <c r="O15" t="s">
        <v>183</v>
      </c>
      <c r="P15">
        <v>0</v>
      </c>
      <c r="R15">
        <v>0</v>
      </c>
      <c r="T15">
        <f t="shared" si="3"/>
        <v>0</v>
      </c>
      <c r="U15">
        <v>0</v>
      </c>
      <c r="W15">
        <f t="shared" si="4"/>
        <v>8.3333333333333329E-2</v>
      </c>
      <c r="X15">
        <v>0</v>
      </c>
      <c r="Y15">
        <v>0</v>
      </c>
      <c r="Z15">
        <v>0</v>
      </c>
      <c r="AB15">
        <v>0</v>
      </c>
      <c r="AC15">
        <v>0</v>
      </c>
      <c r="AD15">
        <v>0</v>
      </c>
      <c r="AE15">
        <f t="shared" si="5"/>
        <v>0</v>
      </c>
      <c r="AG15">
        <v>0</v>
      </c>
      <c r="AI15">
        <v>0</v>
      </c>
      <c r="AK15">
        <f t="shared" si="6"/>
        <v>0</v>
      </c>
      <c r="AL15">
        <f t="shared" si="7"/>
        <v>0</v>
      </c>
      <c r="AM15">
        <v>0</v>
      </c>
      <c r="AO15">
        <v>0</v>
      </c>
      <c r="AQ15">
        <v>0</v>
      </c>
      <c r="AR15">
        <v>0</v>
      </c>
      <c r="AS15">
        <f t="shared" si="8"/>
        <v>0</v>
      </c>
      <c r="AT15">
        <f t="shared" si="9"/>
        <v>0</v>
      </c>
      <c r="AV15">
        <f t="shared" si="10"/>
        <v>0</v>
      </c>
      <c r="AW15">
        <f t="shared" si="11"/>
        <v>1</v>
      </c>
    </row>
    <row r="16" spans="1:49" x14ac:dyDescent="0.2">
      <c r="A16" s="3" t="s">
        <v>392</v>
      </c>
      <c r="B16" s="3" t="s">
        <v>393</v>
      </c>
      <c r="C16" s="3" t="s">
        <v>354</v>
      </c>
      <c r="D16">
        <f t="shared" si="0"/>
        <v>85</v>
      </c>
      <c r="E16">
        <f t="shared" si="1"/>
        <v>8.3125</v>
      </c>
      <c r="F16">
        <v>1</v>
      </c>
      <c r="I16">
        <v>1</v>
      </c>
      <c r="K16">
        <v>0.75</v>
      </c>
      <c r="L16" t="s">
        <v>184</v>
      </c>
      <c r="M16">
        <f t="shared" si="2"/>
        <v>0.875</v>
      </c>
      <c r="N16">
        <v>1</v>
      </c>
      <c r="P16">
        <v>1</v>
      </c>
      <c r="R16">
        <v>1</v>
      </c>
      <c r="T16">
        <f t="shared" si="3"/>
        <v>1</v>
      </c>
      <c r="U16">
        <v>1</v>
      </c>
      <c r="W16">
        <f t="shared" si="4"/>
        <v>1</v>
      </c>
      <c r="X16">
        <v>1</v>
      </c>
      <c r="Y16">
        <v>1</v>
      </c>
      <c r="Z16">
        <v>1</v>
      </c>
      <c r="AB16">
        <v>1</v>
      </c>
      <c r="AC16">
        <v>1</v>
      </c>
      <c r="AD16">
        <v>1</v>
      </c>
      <c r="AE16">
        <f t="shared" si="5"/>
        <v>1</v>
      </c>
      <c r="AG16">
        <v>1</v>
      </c>
      <c r="AI16">
        <v>0.5</v>
      </c>
      <c r="AJ16" t="s">
        <v>185</v>
      </c>
      <c r="AK16">
        <f t="shared" si="6"/>
        <v>0.75</v>
      </c>
      <c r="AL16">
        <f t="shared" si="7"/>
        <v>0.95</v>
      </c>
      <c r="AM16">
        <v>0.5</v>
      </c>
      <c r="AN16" t="s">
        <v>125</v>
      </c>
      <c r="AO16">
        <v>0.5</v>
      </c>
      <c r="AP16" t="s">
        <v>125</v>
      </c>
      <c r="AQ16">
        <v>0.5</v>
      </c>
      <c r="AR16">
        <v>0.5</v>
      </c>
      <c r="AS16">
        <f t="shared" si="8"/>
        <v>0.5</v>
      </c>
      <c r="AT16">
        <f t="shared" si="9"/>
        <v>0.5</v>
      </c>
      <c r="AU16" t="s">
        <v>186</v>
      </c>
      <c r="AV16">
        <f t="shared" si="10"/>
        <v>8.3125</v>
      </c>
      <c r="AW16">
        <f t="shared" si="11"/>
        <v>8.4812499999999993</v>
      </c>
    </row>
    <row r="17" spans="1:49" x14ac:dyDescent="0.2">
      <c r="A17" s="3" t="s">
        <v>398</v>
      </c>
      <c r="B17" s="3" t="s">
        <v>399</v>
      </c>
      <c r="C17" s="3" t="s">
        <v>343</v>
      </c>
      <c r="D17">
        <f t="shared" si="0"/>
        <v>92</v>
      </c>
      <c r="E17">
        <f t="shared" si="1"/>
        <v>9.0625</v>
      </c>
      <c r="F17">
        <v>1</v>
      </c>
      <c r="I17">
        <v>1</v>
      </c>
      <c r="K17">
        <v>1</v>
      </c>
      <c r="M17">
        <f t="shared" si="2"/>
        <v>1</v>
      </c>
      <c r="N17">
        <v>1</v>
      </c>
      <c r="P17">
        <v>0.75</v>
      </c>
      <c r="Q17" t="s">
        <v>191</v>
      </c>
      <c r="R17">
        <v>1</v>
      </c>
      <c r="T17">
        <f t="shared" si="3"/>
        <v>0.875</v>
      </c>
      <c r="U17">
        <v>1</v>
      </c>
      <c r="W17">
        <f t="shared" si="4"/>
        <v>0.95833333333333337</v>
      </c>
      <c r="X17">
        <v>0.5</v>
      </c>
      <c r="Y17">
        <v>1</v>
      </c>
      <c r="Z17">
        <v>0.5</v>
      </c>
      <c r="AA17" t="s">
        <v>192</v>
      </c>
      <c r="AB17">
        <v>0.75</v>
      </c>
      <c r="AC17">
        <v>0.5</v>
      </c>
      <c r="AD17">
        <v>1</v>
      </c>
      <c r="AE17">
        <f t="shared" si="5"/>
        <v>0.75</v>
      </c>
      <c r="AF17" t="s">
        <v>193</v>
      </c>
      <c r="AG17">
        <v>1</v>
      </c>
      <c r="AI17">
        <v>1</v>
      </c>
      <c r="AK17">
        <f t="shared" si="6"/>
        <v>1</v>
      </c>
      <c r="AL17">
        <f t="shared" si="7"/>
        <v>0.75</v>
      </c>
      <c r="AM17">
        <v>1</v>
      </c>
      <c r="AO17">
        <v>1</v>
      </c>
      <c r="AQ17">
        <v>0.5</v>
      </c>
      <c r="AR17">
        <v>1</v>
      </c>
      <c r="AS17">
        <f t="shared" si="8"/>
        <v>0.75</v>
      </c>
      <c r="AT17">
        <f t="shared" si="9"/>
        <v>0.91666666666666663</v>
      </c>
      <c r="AU17" t="s">
        <v>194</v>
      </c>
      <c r="AV17">
        <f t="shared" si="10"/>
        <v>9.0625</v>
      </c>
      <c r="AW17">
        <f t="shared" si="11"/>
        <v>9.15625</v>
      </c>
    </row>
    <row r="18" spans="1:49" x14ac:dyDescent="0.2">
      <c r="A18" s="3" t="s">
        <v>400</v>
      </c>
      <c r="B18" s="3" t="s">
        <v>401</v>
      </c>
      <c r="C18" s="3" t="s">
        <v>359</v>
      </c>
      <c r="D18">
        <f t="shared" si="0"/>
        <v>88</v>
      </c>
      <c r="E18">
        <f t="shared" si="1"/>
        <v>8.6666666666666661</v>
      </c>
      <c r="F18">
        <v>1</v>
      </c>
      <c r="I18">
        <v>1</v>
      </c>
      <c r="K18">
        <v>0.75</v>
      </c>
      <c r="L18" t="s">
        <v>184</v>
      </c>
      <c r="M18">
        <f t="shared" si="2"/>
        <v>0.875</v>
      </c>
      <c r="N18">
        <v>1</v>
      </c>
      <c r="P18">
        <v>1</v>
      </c>
      <c r="R18">
        <v>0.5</v>
      </c>
      <c r="S18" t="s">
        <v>187</v>
      </c>
      <c r="T18">
        <f t="shared" si="3"/>
        <v>0.75</v>
      </c>
      <c r="U18">
        <v>1</v>
      </c>
      <c r="W18">
        <f t="shared" si="4"/>
        <v>0.91666666666666663</v>
      </c>
      <c r="X18">
        <v>1</v>
      </c>
      <c r="Y18">
        <v>1</v>
      </c>
      <c r="Z18">
        <v>0.75</v>
      </c>
      <c r="AA18" t="s">
        <v>188</v>
      </c>
      <c r="AB18">
        <v>0.5</v>
      </c>
      <c r="AC18">
        <v>1</v>
      </c>
      <c r="AD18">
        <v>0.5</v>
      </c>
      <c r="AE18">
        <f t="shared" si="5"/>
        <v>0.66666666666666663</v>
      </c>
      <c r="AF18" t="s">
        <v>189</v>
      </c>
      <c r="AG18">
        <v>1</v>
      </c>
      <c r="AI18">
        <v>1</v>
      </c>
      <c r="AK18">
        <f t="shared" si="6"/>
        <v>1</v>
      </c>
      <c r="AL18">
        <f t="shared" si="7"/>
        <v>0.88333333333333319</v>
      </c>
      <c r="AM18">
        <v>1</v>
      </c>
      <c r="AO18">
        <v>1</v>
      </c>
      <c r="AQ18">
        <v>0.25</v>
      </c>
      <c r="AR18">
        <v>0.5</v>
      </c>
      <c r="AS18">
        <f t="shared" si="8"/>
        <v>0.375</v>
      </c>
      <c r="AT18">
        <f t="shared" si="9"/>
        <v>0.79166666666666663</v>
      </c>
      <c r="AU18" t="s">
        <v>190</v>
      </c>
      <c r="AV18">
        <f t="shared" si="10"/>
        <v>8.6666666666666661</v>
      </c>
      <c r="AW18">
        <f t="shared" si="11"/>
        <v>8.7999999999999989</v>
      </c>
    </row>
    <row r="19" spans="1:49" x14ac:dyDescent="0.2">
      <c r="A19" s="3" t="s">
        <v>402</v>
      </c>
      <c r="B19" s="3" t="s">
        <v>403</v>
      </c>
      <c r="C19" s="3" t="s">
        <v>342</v>
      </c>
      <c r="D19">
        <f t="shared" si="0"/>
        <v>79</v>
      </c>
      <c r="E19">
        <f t="shared" si="1"/>
        <v>7.6875</v>
      </c>
      <c r="F19">
        <v>1</v>
      </c>
      <c r="I19">
        <v>1</v>
      </c>
      <c r="K19">
        <v>0.75</v>
      </c>
      <c r="L19" t="s">
        <v>184</v>
      </c>
      <c r="M19">
        <f t="shared" si="2"/>
        <v>0.875</v>
      </c>
      <c r="N19">
        <v>1</v>
      </c>
      <c r="P19">
        <v>1</v>
      </c>
      <c r="R19">
        <v>1</v>
      </c>
      <c r="T19">
        <f t="shared" si="3"/>
        <v>1</v>
      </c>
      <c r="U19">
        <v>1</v>
      </c>
      <c r="W19">
        <f t="shared" si="4"/>
        <v>1</v>
      </c>
      <c r="X19">
        <v>1</v>
      </c>
      <c r="Y19">
        <v>1</v>
      </c>
      <c r="Z19">
        <v>0.75</v>
      </c>
      <c r="AA19" t="s">
        <v>135</v>
      </c>
      <c r="AB19">
        <v>0.5</v>
      </c>
      <c r="AC19">
        <v>1</v>
      </c>
      <c r="AD19">
        <v>1</v>
      </c>
      <c r="AE19">
        <f t="shared" si="5"/>
        <v>0.83333333333333337</v>
      </c>
      <c r="AF19" t="s">
        <v>195</v>
      </c>
      <c r="AG19">
        <v>0.5</v>
      </c>
      <c r="AH19" t="s">
        <v>196</v>
      </c>
      <c r="AI19">
        <v>1</v>
      </c>
      <c r="AK19">
        <f t="shared" si="6"/>
        <v>0.75</v>
      </c>
      <c r="AL19">
        <f t="shared" si="7"/>
        <v>0.86666666666666681</v>
      </c>
      <c r="AM19">
        <v>0.5</v>
      </c>
      <c r="AN19" t="s">
        <v>197</v>
      </c>
      <c r="AO19">
        <v>0.25</v>
      </c>
      <c r="AP19" t="s">
        <v>198</v>
      </c>
      <c r="AQ19">
        <v>0</v>
      </c>
      <c r="AR19">
        <v>0.5</v>
      </c>
      <c r="AS19">
        <f t="shared" si="8"/>
        <v>0.25</v>
      </c>
      <c r="AT19">
        <f t="shared" si="9"/>
        <v>0.33333333333333331</v>
      </c>
      <c r="AV19">
        <f t="shared" si="10"/>
        <v>7.6875</v>
      </c>
      <c r="AW19">
        <f t="shared" si="11"/>
        <v>7.9187500000000002</v>
      </c>
    </row>
    <row r="20" spans="1:49" x14ac:dyDescent="0.2">
      <c r="A20" s="3" t="s">
        <v>406</v>
      </c>
      <c r="B20" s="3" t="s">
        <v>407</v>
      </c>
      <c r="C20" s="3" t="s">
        <v>357</v>
      </c>
      <c r="D20">
        <f t="shared" si="0"/>
        <v>76</v>
      </c>
      <c r="E20">
        <f t="shared" si="1"/>
        <v>7.2916666666666661</v>
      </c>
      <c r="F20">
        <v>1</v>
      </c>
      <c r="I20">
        <v>1</v>
      </c>
      <c r="K20">
        <v>1</v>
      </c>
      <c r="M20">
        <f t="shared" si="2"/>
        <v>1</v>
      </c>
      <c r="N20">
        <v>0.25</v>
      </c>
      <c r="O20" t="s">
        <v>199</v>
      </c>
      <c r="P20">
        <v>0.25</v>
      </c>
      <c r="Q20" t="s">
        <v>200</v>
      </c>
      <c r="R20">
        <v>1</v>
      </c>
      <c r="T20">
        <f t="shared" si="3"/>
        <v>0.625</v>
      </c>
      <c r="U20">
        <v>1</v>
      </c>
      <c r="W20">
        <f t="shared" si="4"/>
        <v>0.625</v>
      </c>
      <c r="X20">
        <v>0.25</v>
      </c>
      <c r="Y20">
        <v>1</v>
      </c>
      <c r="Z20">
        <v>1</v>
      </c>
      <c r="AA20" t="s">
        <v>201</v>
      </c>
      <c r="AB20">
        <v>0.5</v>
      </c>
      <c r="AC20">
        <v>0.5</v>
      </c>
      <c r="AD20">
        <v>1</v>
      </c>
      <c r="AE20">
        <f t="shared" si="5"/>
        <v>0.66666666666666663</v>
      </c>
      <c r="AF20" t="s">
        <v>202</v>
      </c>
      <c r="AG20">
        <v>1</v>
      </c>
      <c r="AI20">
        <v>0.25</v>
      </c>
      <c r="AJ20" t="s">
        <v>203</v>
      </c>
      <c r="AK20">
        <f t="shared" si="6"/>
        <v>0.625</v>
      </c>
      <c r="AL20">
        <f t="shared" si="7"/>
        <v>0.70833333333333326</v>
      </c>
      <c r="AM20">
        <v>0.5</v>
      </c>
      <c r="AN20" t="s">
        <v>204</v>
      </c>
      <c r="AO20">
        <v>0.5</v>
      </c>
      <c r="AP20" t="s">
        <v>205</v>
      </c>
      <c r="AQ20">
        <v>1</v>
      </c>
      <c r="AR20">
        <v>0.5</v>
      </c>
      <c r="AS20">
        <f t="shared" si="8"/>
        <v>0.75</v>
      </c>
      <c r="AT20">
        <f t="shared" si="9"/>
        <v>0.58333333333333337</v>
      </c>
      <c r="AV20">
        <f t="shared" si="10"/>
        <v>7.2916666666666661</v>
      </c>
      <c r="AW20">
        <f t="shared" si="11"/>
        <v>7.5625</v>
      </c>
    </row>
    <row r="21" spans="1:49" x14ac:dyDescent="0.2">
      <c r="A21" s="3" t="s">
        <v>408</v>
      </c>
      <c r="B21" s="3" t="s">
        <v>409</v>
      </c>
      <c r="C21" s="3" t="s">
        <v>344</v>
      </c>
      <c r="D21">
        <f t="shared" si="0"/>
        <v>63</v>
      </c>
      <c r="E21">
        <f t="shared" si="1"/>
        <v>5.875</v>
      </c>
      <c r="F21">
        <v>0</v>
      </c>
      <c r="G21" t="s">
        <v>206</v>
      </c>
      <c r="I21">
        <v>0.5</v>
      </c>
      <c r="J21" t="s">
        <v>207</v>
      </c>
      <c r="K21">
        <v>0.5</v>
      </c>
      <c r="L21" t="s">
        <v>208</v>
      </c>
      <c r="M21">
        <f t="shared" si="2"/>
        <v>0.5</v>
      </c>
      <c r="N21">
        <v>0.5</v>
      </c>
      <c r="O21" t="s">
        <v>209</v>
      </c>
      <c r="P21">
        <v>1</v>
      </c>
      <c r="R21">
        <v>1</v>
      </c>
      <c r="T21">
        <f t="shared" si="3"/>
        <v>1</v>
      </c>
      <c r="U21">
        <v>0.25</v>
      </c>
      <c r="V21" t="s">
        <v>210</v>
      </c>
      <c r="W21">
        <f t="shared" si="4"/>
        <v>0.58333333333333337</v>
      </c>
      <c r="X21">
        <v>0.5</v>
      </c>
      <c r="Y21">
        <v>0.5</v>
      </c>
      <c r="Z21">
        <v>0.5</v>
      </c>
      <c r="AA21" t="s">
        <v>211</v>
      </c>
      <c r="AB21">
        <v>0.5</v>
      </c>
      <c r="AC21">
        <v>1</v>
      </c>
      <c r="AD21">
        <v>1</v>
      </c>
      <c r="AE21">
        <f t="shared" si="5"/>
        <v>0.83333333333333337</v>
      </c>
      <c r="AF21" t="s">
        <v>212</v>
      </c>
      <c r="AG21">
        <v>1</v>
      </c>
      <c r="AI21">
        <v>1</v>
      </c>
      <c r="AK21">
        <f t="shared" si="6"/>
        <v>1</v>
      </c>
      <c r="AL21">
        <f t="shared" si="7"/>
        <v>0.66666666666666674</v>
      </c>
      <c r="AM21">
        <v>1</v>
      </c>
      <c r="AO21">
        <v>1</v>
      </c>
      <c r="AQ21">
        <v>1</v>
      </c>
      <c r="AR21">
        <v>1</v>
      </c>
      <c r="AS21">
        <f t="shared" si="8"/>
        <v>1</v>
      </c>
      <c r="AT21">
        <f t="shared" si="9"/>
        <v>1</v>
      </c>
      <c r="AV21">
        <f t="shared" si="10"/>
        <v>5.875</v>
      </c>
      <c r="AW21">
        <f t="shared" si="11"/>
        <v>6.2875000000000005</v>
      </c>
    </row>
    <row r="22" spans="1:49" x14ac:dyDescent="0.2">
      <c r="A22" s="3" t="s">
        <v>410</v>
      </c>
      <c r="B22" s="3" t="s">
        <v>411</v>
      </c>
      <c r="C22" s="3" t="s">
        <v>315</v>
      </c>
      <c r="D22">
        <f t="shared" si="0"/>
        <v>92</v>
      </c>
      <c r="E22">
        <f t="shared" si="1"/>
        <v>9.1458333333333321</v>
      </c>
      <c r="F22">
        <v>1</v>
      </c>
      <c r="I22">
        <v>1</v>
      </c>
      <c r="K22">
        <v>1</v>
      </c>
      <c r="M22">
        <f t="shared" si="2"/>
        <v>1</v>
      </c>
      <c r="N22">
        <v>1</v>
      </c>
      <c r="P22">
        <v>0.25</v>
      </c>
      <c r="Q22" t="s">
        <v>213</v>
      </c>
      <c r="R22">
        <v>0.5</v>
      </c>
      <c r="S22" t="s">
        <v>187</v>
      </c>
      <c r="T22">
        <f t="shared" si="3"/>
        <v>0.375</v>
      </c>
      <c r="U22">
        <v>1</v>
      </c>
      <c r="W22">
        <f t="shared" si="4"/>
        <v>0.79166666666666663</v>
      </c>
      <c r="X22">
        <v>1</v>
      </c>
      <c r="Y22">
        <v>1</v>
      </c>
      <c r="Z22">
        <v>0.5</v>
      </c>
      <c r="AA22" t="s">
        <v>214</v>
      </c>
      <c r="AB22">
        <v>0.5</v>
      </c>
      <c r="AC22">
        <v>1</v>
      </c>
      <c r="AD22">
        <v>1</v>
      </c>
      <c r="AE22">
        <f t="shared" si="5"/>
        <v>0.83333333333333337</v>
      </c>
      <c r="AF22" t="s">
        <v>215</v>
      </c>
      <c r="AG22">
        <v>1</v>
      </c>
      <c r="AI22">
        <v>1</v>
      </c>
      <c r="AK22">
        <f t="shared" si="6"/>
        <v>1</v>
      </c>
      <c r="AL22">
        <f t="shared" si="7"/>
        <v>0.86666666666666681</v>
      </c>
      <c r="AM22">
        <v>1</v>
      </c>
      <c r="AO22">
        <v>1</v>
      </c>
      <c r="AQ22">
        <v>1</v>
      </c>
      <c r="AR22">
        <v>1</v>
      </c>
      <c r="AS22">
        <f t="shared" si="8"/>
        <v>1</v>
      </c>
      <c r="AT22">
        <f t="shared" si="9"/>
        <v>1</v>
      </c>
      <c r="AV22">
        <f t="shared" si="10"/>
        <v>9.1458333333333321</v>
      </c>
      <c r="AW22">
        <f t="shared" si="11"/>
        <v>9.2312499999999993</v>
      </c>
    </row>
    <row r="23" spans="1:49" x14ac:dyDescent="0.2">
      <c r="A23" s="3" t="s">
        <v>416</v>
      </c>
      <c r="B23" s="3" t="s">
        <v>417</v>
      </c>
      <c r="C23" s="3" t="s">
        <v>313</v>
      </c>
      <c r="D23">
        <f t="shared" si="0"/>
        <v>96</v>
      </c>
      <c r="E23">
        <f t="shared" si="1"/>
        <v>9.5</v>
      </c>
      <c r="F23">
        <v>1</v>
      </c>
      <c r="I23">
        <v>1</v>
      </c>
      <c r="K23">
        <v>1</v>
      </c>
      <c r="M23">
        <f t="shared" si="2"/>
        <v>1</v>
      </c>
      <c r="N23">
        <v>1</v>
      </c>
      <c r="P23">
        <v>0.5</v>
      </c>
      <c r="Q23" t="s">
        <v>222</v>
      </c>
      <c r="R23">
        <v>1</v>
      </c>
      <c r="T23">
        <f t="shared" si="3"/>
        <v>0.75</v>
      </c>
      <c r="U23">
        <v>1</v>
      </c>
      <c r="W23">
        <f t="shared" si="4"/>
        <v>0.91666666666666663</v>
      </c>
      <c r="X23">
        <v>1</v>
      </c>
      <c r="Y23">
        <v>1</v>
      </c>
      <c r="Z23">
        <v>0.75</v>
      </c>
      <c r="AA23" t="s">
        <v>188</v>
      </c>
      <c r="AB23">
        <v>0</v>
      </c>
      <c r="AC23">
        <v>1</v>
      </c>
      <c r="AD23">
        <v>1</v>
      </c>
      <c r="AE23">
        <f t="shared" si="5"/>
        <v>0.66666666666666663</v>
      </c>
      <c r="AG23">
        <v>1</v>
      </c>
      <c r="AI23">
        <v>1</v>
      </c>
      <c r="AK23">
        <f t="shared" si="6"/>
        <v>1</v>
      </c>
      <c r="AL23">
        <f t="shared" si="7"/>
        <v>0.88333333333333319</v>
      </c>
      <c r="AM23">
        <v>1</v>
      </c>
      <c r="AO23">
        <v>1</v>
      </c>
      <c r="AQ23">
        <v>1</v>
      </c>
      <c r="AR23">
        <v>1</v>
      </c>
      <c r="AS23">
        <f t="shared" si="8"/>
        <v>1</v>
      </c>
      <c r="AT23">
        <f t="shared" si="9"/>
        <v>1</v>
      </c>
      <c r="AV23">
        <f t="shared" si="10"/>
        <v>9.5</v>
      </c>
      <c r="AW23">
        <f t="shared" si="11"/>
        <v>9.5499999999999989</v>
      </c>
    </row>
    <row r="24" spans="1:49" x14ac:dyDescent="0.2">
      <c r="A24" s="3" t="s">
        <v>418</v>
      </c>
      <c r="B24" s="3" t="s">
        <v>419</v>
      </c>
      <c r="C24" s="3" t="s">
        <v>346</v>
      </c>
      <c r="D24">
        <f t="shared" si="0"/>
        <v>60</v>
      </c>
      <c r="E24">
        <f t="shared" si="1"/>
        <v>5.5</v>
      </c>
      <c r="F24">
        <v>0</v>
      </c>
      <c r="G24" t="s">
        <v>223</v>
      </c>
      <c r="I24">
        <v>1</v>
      </c>
      <c r="J24" t="s">
        <v>224</v>
      </c>
      <c r="K24">
        <v>0.75</v>
      </c>
      <c r="M24">
        <f t="shared" si="2"/>
        <v>0.875</v>
      </c>
      <c r="N24">
        <v>1</v>
      </c>
      <c r="P24">
        <v>0.5</v>
      </c>
      <c r="Q24" t="s">
        <v>225</v>
      </c>
      <c r="R24">
        <v>1</v>
      </c>
      <c r="T24">
        <f t="shared" si="3"/>
        <v>0.75</v>
      </c>
      <c r="U24">
        <v>0.5</v>
      </c>
      <c r="V24" t="s">
        <v>226</v>
      </c>
      <c r="W24">
        <f t="shared" si="4"/>
        <v>0.75</v>
      </c>
      <c r="X24">
        <v>1</v>
      </c>
      <c r="Y24">
        <v>0.75</v>
      </c>
      <c r="Z24">
        <v>0.5</v>
      </c>
      <c r="AA24" t="s">
        <v>227</v>
      </c>
      <c r="AB24">
        <v>0.5</v>
      </c>
      <c r="AC24">
        <v>0</v>
      </c>
      <c r="AD24">
        <v>0</v>
      </c>
      <c r="AE24">
        <f t="shared" si="5"/>
        <v>0.16666666666666666</v>
      </c>
      <c r="AF24" t="s">
        <v>228</v>
      </c>
      <c r="AG24">
        <v>0.5</v>
      </c>
      <c r="AH24" t="s">
        <v>229</v>
      </c>
      <c r="AI24">
        <v>0.25</v>
      </c>
      <c r="AJ24" t="s">
        <v>230</v>
      </c>
      <c r="AK24">
        <f t="shared" si="6"/>
        <v>0.375</v>
      </c>
      <c r="AL24">
        <f t="shared" si="7"/>
        <v>0.55833333333333335</v>
      </c>
      <c r="AM24">
        <v>0.5</v>
      </c>
      <c r="AN24" t="s">
        <v>126</v>
      </c>
      <c r="AO24">
        <v>0.5</v>
      </c>
      <c r="AP24" t="s">
        <v>126</v>
      </c>
      <c r="AQ24">
        <v>0</v>
      </c>
      <c r="AR24">
        <v>0.5</v>
      </c>
      <c r="AS24">
        <f t="shared" si="8"/>
        <v>0.25</v>
      </c>
      <c r="AT24">
        <f t="shared" si="9"/>
        <v>0.41666666666666669</v>
      </c>
      <c r="AV24">
        <f t="shared" si="10"/>
        <v>5.5</v>
      </c>
      <c r="AW24">
        <f t="shared" si="11"/>
        <v>5.95</v>
      </c>
    </row>
    <row r="25" spans="1:49" x14ac:dyDescent="0.2">
      <c r="A25" s="3" t="s">
        <v>420</v>
      </c>
      <c r="B25" s="3" t="s">
        <v>421</v>
      </c>
      <c r="C25" s="3" t="s">
        <v>312</v>
      </c>
      <c r="D25">
        <f t="shared" si="0"/>
        <v>53</v>
      </c>
      <c r="E25">
        <f t="shared" si="1"/>
        <v>4.7916666666666661</v>
      </c>
      <c r="F25">
        <v>0</v>
      </c>
      <c r="G25" t="s">
        <v>231</v>
      </c>
      <c r="I25">
        <v>0.75</v>
      </c>
      <c r="J25" t="s">
        <v>232</v>
      </c>
      <c r="K25">
        <v>1</v>
      </c>
      <c r="M25">
        <f t="shared" si="2"/>
        <v>0.875</v>
      </c>
      <c r="N25">
        <v>0.5</v>
      </c>
      <c r="O25" t="s">
        <v>233</v>
      </c>
      <c r="P25">
        <v>0.75</v>
      </c>
      <c r="Q25" t="s">
        <v>234</v>
      </c>
      <c r="R25">
        <v>0.5</v>
      </c>
      <c r="S25" t="s">
        <v>235</v>
      </c>
      <c r="T25">
        <f t="shared" si="3"/>
        <v>0.625</v>
      </c>
      <c r="U25">
        <v>0</v>
      </c>
      <c r="W25">
        <f t="shared" si="4"/>
        <v>0.375</v>
      </c>
      <c r="X25">
        <v>0.5</v>
      </c>
      <c r="Y25">
        <v>0.5</v>
      </c>
      <c r="Z25">
        <v>0.75</v>
      </c>
      <c r="AA25" t="s">
        <v>236</v>
      </c>
      <c r="AB25">
        <v>0.5</v>
      </c>
      <c r="AC25">
        <v>0.5</v>
      </c>
      <c r="AD25">
        <v>0.5</v>
      </c>
      <c r="AE25">
        <f t="shared" si="5"/>
        <v>0.5</v>
      </c>
      <c r="AF25" t="s">
        <v>237</v>
      </c>
      <c r="AG25">
        <v>1</v>
      </c>
      <c r="AI25">
        <v>1</v>
      </c>
      <c r="AK25">
        <f t="shared" si="6"/>
        <v>1</v>
      </c>
      <c r="AL25">
        <f t="shared" si="7"/>
        <v>0.65</v>
      </c>
      <c r="AM25">
        <v>0.25</v>
      </c>
      <c r="AN25" t="s">
        <v>238</v>
      </c>
      <c r="AO25">
        <v>0.5</v>
      </c>
      <c r="AQ25">
        <v>0.5</v>
      </c>
      <c r="AR25">
        <v>0.5</v>
      </c>
      <c r="AS25">
        <f t="shared" si="8"/>
        <v>0.5</v>
      </c>
      <c r="AT25">
        <f t="shared" si="9"/>
        <v>0.41666666666666669</v>
      </c>
      <c r="AV25">
        <f t="shared" si="10"/>
        <v>4.7916666666666661</v>
      </c>
      <c r="AW25">
        <f t="shared" si="11"/>
        <v>5.3125</v>
      </c>
    </row>
    <row r="26" spans="1:49" x14ac:dyDescent="0.2">
      <c r="A26" s="3" t="s">
        <v>422</v>
      </c>
      <c r="B26" s="3" t="s">
        <v>423</v>
      </c>
      <c r="C26" s="3" t="s">
        <v>324</v>
      </c>
      <c r="D26">
        <f t="shared" si="0"/>
        <v>72</v>
      </c>
      <c r="E26">
        <f t="shared" si="1"/>
        <v>6.8541666666666661</v>
      </c>
      <c r="F26">
        <v>1</v>
      </c>
      <c r="I26">
        <v>1</v>
      </c>
      <c r="K26">
        <v>0.75</v>
      </c>
      <c r="L26" t="s">
        <v>120</v>
      </c>
      <c r="M26">
        <f t="shared" si="2"/>
        <v>0.875</v>
      </c>
      <c r="N26">
        <v>1</v>
      </c>
      <c r="P26">
        <v>1</v>
      </c>
      <c r="R26">
        <v>0.25</v>
      </c>
      <c r="S26" t="s">
        <v>239</v>
      </c>
      <c r="T26">
        <f t="shared" si="3"/>
        <v>0.625</v>
      </c>
      <c r="U26">
        <v>0</v>
      </c>
      <c r="W26">
        <f t="shared" si="4"/>
        <v>0.54166666666666663</v>
      </c>
      <c r="X26">
        <v>1</v>
      </c>
      <c r="Y26">
        <v>1</v>
      </c>
      <c r="Z26">
        <v>0.5</v>
      </c>
      <c r="AA26" t="s">
        <v>240</v>
      </c>
      <c r="AB26">
        <v>0.5</v>
      </c>
      <c r="AC26">
        <v>0.5</v>
      </c>
      <c r="AD26">
        <v>0.25</v>
      </c>
      <c r="AE26">
        <f t="shared" si="5"/>
        <v>0.41666666666666669</v>
      </c>
      <c r="AF26" t="s">
        <v>241</v>
      </c>
      <c r="AG26">
        <v>1</v>
      </c>
      <c r="AI26">
        <v>1</v>
      </c>
      <c r="AJ26" t="s">
        <v>242</v>
      </c>
      <c r="AK26">
        <f t="shared" si="6"/>
        <v>1</v>
      </c>
      <c r="AL26">
        <f t="shared" si="7"/>
        <v>0.78333333333333333</v>
      </c>
      <c r="AM26">
        <v>0.5</v>
      </c>
      <c r="AN26" t="s">
        <v>243</v>
      </c>
      <c r="AO26">
        <v>0.5</v>
      </c>
      <c r="AP26" t="s">
        <v>244</v>
      </c>
      <c r="AQ26">
        <v>0.25</v>
      </c>
      <c r="AR26">
        <v>1</v>
      </c>
      <c r="AS26">
        <f t="shared" si="8"/>
        <v>0.625</v>
      </c>
      <c r="AT26">
        <f t="shared" si="9"/>
        <v>0.54166666666666663</v>
      </c>
      <c r="AU26" t="s">
        <v>245</v>
      </c>
      <c r="AV26">
        <f t="shared" si="10"/>
        <v>6.8541666666666661</v>
      </c>
      <c r="AW26">
        <f t="shared" si="11"/>
        <v>7.1687499999999993</v>
      </c>
    </row>
    <row r="27" spans="1:49" x14ac:dyDescent="0.2">
      <c r="A27" s="3" t="s">
        <v>424</v>
      </c>
      <c r="B27" s="3" t="s">
        <v>425</v>
      </c>
      <c r="C27" s="3" t="s">
        <v>317</v>
      </c>
      <c r="D27">
        <f t="shared" si="0"/>
        <v>91</v>
      </c>
      <c r="E27">
        <f t="shared" si="1"/>
        <v>9.0416666666666661</v>
      </c>
      <c r="F27">
        <v>1</v>
      </c>
      <c r="I27">
        <v>1</v>
      </c>
      <c r="K27">
        <v>1</v>
      </c>
      <c r="M27">
        <f t="shared" si="2"/>
        <v>1</v>
      </c>
      <c r="N27">
        <v>1</v>
      </c>
      <c r="P27">
        <v>1</v>
      </c>
      <c r="R27">
        <v>1</v>
      </c>
      <c r="T27">
        <f t="shared" si="3"/>
        <v>1</v>
      </c>
      <c r="U27">
        <v>1</v>
      </c>
      <c r="W27">
        <f t="shared" si="4"/>
        <v>1</v>
      </c>
      <c r="X27">
        <v>1</v>
      </c>
      <c r="Y27">
        <v>1</v>
      </c>
      <c r="Z27">
        <v>1</v>
      </c>
      <c r="AB27">
        <v>1</v>
      </c>
      <c r="AC27">
        <v>1</v>
      </c>
      <c r="AD27">
        <v>1</v>
      </c>
      <c r="AE27">
        <f t="shared" si="5"/>
        <v>1</v>
      </c>
      <c r="AG27">
        <v>1</v>
      </c>
      <c r="AI27">
        <v>0.5</v>
      </c>
      <c r="AJ27" t="s">
        <v>161</v>
      </c>
      <c r="AK27">
        <f t="shared" si="6"/>
        <v>0.75</v>
      </c>
      <c r="AL27">
        <f t="shared" si="7"/>
        <v>0.95</v>
      </c>
      <c r="AM27">
        <v>0.5</v>
      </c>
      <c r="AN27" t="s">
        <v>126</v>
      </c>
      <c r="AO27">
        <v>0.5</v>
      </c>
      <c r="AP27" t="s">
        <v>126</v>
      </c>
      <c r="AQ27">
        <v>1</v>
      </c>
      <c r="AR27">
        <v>1</v>
      </c>
      <c r="AS27">
        <f t="shared" si="8"/>
        <v>1</v>
      </c>
      <c r="AT27">
        <f t="shared" si="9"/>
        <v>0.66666666666666663</v>
      </c>
      <c r="AV27">
        <f t="shared" si="10"/>
        <v>9.0416666666666661</v>
      </c>
      <c r="AW27">
        <f t="shared" si="11"/>
        <v>9.1374999999999993</v>
      </c>
    </row>
    <row r="28" spans="1:49" x14ac:dyDescent="0.2">
      <c r="A28" s="3" t="s">
        <v>426</v>
      </c>
      <c r="B28" s="3" t="s">
        <v>427</v>
      </c>
      <c r="C28" s="3" t="s">
        <v>335</v>
      </c>
      <c r="D28">
        <f t="shared" si="0"/>
        <v>40</v>
      </c>
      <c r="E28">
        <f t="shared" si="1"/>
        <v>3.3125</v>
      </c>
      <c r="F28">
        <v>0</v>
      </c>
      <c r="G28" t="s">
        <v>223</v>
      </c>
      <c r="I28">
        <v>1</v>
      </c>
      <c r="K28">
        <v>0</v>
      </c>
      <c r="M28">
        <f t="shared" si="2"/>
        <v>0.5</v>
      </c>
      <c r="N28">
        <v>0.75</v>
      </c>
      <c r="O28" t="s">
        <v>246</v>
      </c>
      <c r="P28">
        <v>1</v>
      </c>
      <c r="R28">
        <v>1</v>
      </c>
      <c r="T28">
        <f t="shared" si="3"/>
        <v>1</v>
      </c>
      <c r="U28">
        <v>0.25</v>
      </c>
      <c r="V28" t="s">
        <v>247</v>
      </c>
      <c r="W28">
        <f t="shared" si="4"/>
        <v>0.66666666666666663</v>
      </c>
      <c r="X28">
        <v>0.75</v>
      </c>
      <c r="Y28">
        <v>0.75</v>
      </c>
      <c r="Z28">
        <v>0.25</v>
      </c>
      <c r="AA28" t="s">
        <v>248</v>
      </c>
      <c r="AB28">
        <v>0</v>
      </c>
      <c r="AC28">
        <v>0.25</v>
      </c>
      <c r="AD28">
        <v>0.5</v>
      </c>
      <c r="AE28">
        <f t="shared" si="5"/>
        <v>0.25</v>
      </c>
      <c r="AF28" t="s">
        <v>249</v>
      </c>
      <c r="AG28">
        <v>0.5</v>
      </c>
      <c r="AH28" t="s">
        <v>250</v>
      </c>
      <c r="AI28">
        <v>0.25</v>
      </c>
      <c r="AJ28" t="s">
        <v>251</v>
      </c>
      <c r="AK28">
        <f t="shared" si="6"/>
        <v>0.375</v>
      </c>
      <c r="AL28">
        <f t="shared" si="7"/>
        <v>0.47499999999999998</v>
      </c>
      <c r="AM28">
        <v>0.25</v>
      </c>
      <c r="AN28" t="s">
        <v>252</v>
      </c>
      <c r="AO28">
        <v>0</v>
      </c>
      <c r="AP28" t="s">
        <v>151</v>
      </c>
      <c r="AQ28">
        <v>0</v>
      </c>
      <c r="AR28">
        <v>0</v>
      </c>
      <c r="AS28">
        <f t="shared" si="8"/>
        <v>0</v>
      </c>
      <c r="AT28">
        <f t="shared" si="9"/>
        <v>8.3333333333333329E-2</v>
      </c>
      <c r="AV28">
        <f t="shared" si="10"/>
        <v>3.3125</v>
      </c>
      <c r="AW28">
        <f t="shared" si="11"/>
        <v>3.9812499999999997</v>
      </c>
    </row>
    <row r="29" spans="1:49" x14ac:dyDescent="0.2">
      <c r="A29" s="3" t="s">
        <v>428</v>
      </c>
      <c r="B29" s="3" t="s">
        <v>429</v>
      </c>
      <c r="C29" s="3" t="s">
        <v>347</v>
      </c>
      <c r="D29">
        <f t="shared" si="0"/>
        <v>60</v>
      </c>
      <c r="E29">
        <f t="shared" si="1"/>
        <v>5.604166666666667</v>
      </c>
      <c r="F29">
        <v>1</v>
      </c>
      <c r="I29">
        <v>1</v>
      </c>
      <c r="K29">
        <v>1</v>
      </c>
      <c r="M29">
        <f t="shared" si="2"/>
        <v>1</v>
      </c>
      <c r="N29">
        <v>0.5</v>
      </c>
      <c r="O29" t="s">
        <v>253</v>
      </c>
      <c r="P29">
        <v>1</v>
      </c>
      <c r="R29">
        <v>0.5</v>
      </c>
      <c r="S29" t="s">
        <v>254</v>
      </c>
      <c r="T29">
        <f t="shared" si="3"/>
        <v>0.75</v>
      </c>
      <c r="U29">
        <v>0</v>
      </c>
      <c r="V29" t="s">
        <v>255</v>
      </c>
      <c r="W29">
        <f t="shared" si="4"/>
        <v>0.41666666666666669</v>
      </c>
      <c r="X29">
        <v>0.5</v>
      </c>
      <c r="Y29">
        <v>1</v>
      </c>
      <c r="Z29">
        <v>0.75</v>
      </c>
      <c r="AA29" t="s">
        <v>256</v>
      </c>
      <c r="AB29">
        <v>0.5</v>
      </c>
      <c r="AC29">
        <v>0.5</v>
      </c>
      <c r="AD29">
        <v>0.5</v>
      </c>
      <c r="AE29">
        <f t="shared" si="5"/>
        <v>0.5</v>
      </c>
      <c r="AF29" t="s">
        <v>257</v>
      </c>
      <c r="AG29">
        <v>1</v>
      </c>
      <c r="AI29">
        <v>0.5</v>
      </c>
      <c r="AJ29" t="s">
        <v>258</v>
      </c>
      <c r="AK29">
        <f t="shared" si="6"/>
        <v>0.75</v>
      </c>
      <c r="AL29">
        <f t="shared" si="7"/>
        <v>0.7</v>
      </c>
      <c r="AM29">
        <v>0.25</v>
      </c>
      <c r="AN29" t="s">
        <v>259</v>
      </c>
      <c r="AO29">
        <v>0</v>
      </c>
      <c r="AP29" t="s">
        <v>259</v>
      </c>
      <c r="AQ29">
        <v>0</v>
      </c>
      <c r="AR29">
        <v>0.25</v>
      </c>
      <c r="AS29">
        <f t="shared" si="8"/>
        <v>0.125</v>
      </c>
      <c r="AT29">
        <f t="shared" si="9"/>
        <v>0.125</v>
      </c>
      <c r="AU29" t="s">
        <v>260</v>
      </c>
      <c r="AV29">
        <f t="shared" si="10"/>
        <v>5.604166666666667</v>
      </c>
      <c r="AW29">
        <f t="shared" si="11"/>
        <v>6.0437500000000002</v>
      </c>
    </row>
    <row r="30" spans="1:49" x14ac:dyDescent="0.2">
      <c r="A30" s="3" t="s">
        <v>430</v>
      </c>
      <c r="B30" s="3" t="s">
        <v>431</v>
      </c>
      <c r="C30" s="3" t="s">
        <v>338</v>
      </c>
      <c r="D30">
        <f t="shared" si="0"/>
        <v>66</v>
      </c>
      <c r="E30">
        <f t="shared" si="1"/>
        <v>6.1874999999999991</v>
      </c>
      <c r="F30">
        <v>0</v>
      </c>
      <c r="G30" t="s">
        <v>206</v>
      </c>
      <c r="I30">
        <v>1</v>
      </c>
      <c r="K30">
        <v>1</v>
      </c>
      <c r="M30">
        <f t="shared" si="2"/>
        <v>1</v>
      </c>
      <c r="N30">
        <v>0.5</v>
      </c>
      <c r="O30" t="s">
        <v>261</v>
      </c>
      <c r="P30">
        <v>1</v>
      </c>
      <c r="R30">
        <v>1</v>
      </c>
      <c r="T30">
        <f t="shared" si="3"/>
        <v>1</v>
      </c>
      <c r="W30">
        <f t="shared" si="4"/>
        <v>0.75</v>
      </c>
      <c r="X30">
        <v>0.5</v>
      </c>
      <c r="Y30">
        <v>1</v>
      </c>
      <c r="Z30">
        <v>0.75</v>
      </c>
      <c r="AA30" t="s">
        <v>262</v>
      </c>
      <c r="AB30">
        <v>0.5</v>
      </c>
      <c r="AC30">
        <v>0.5</v>
      </c>
      <c r="AD30">
        <v>1</v>
      </c>
      <c r="AE30">
        <f t="shared" si="5"/>
        <v>0.66666666666666663</v>
      </c>
      <c r="AF30" t="s">
        <v>263</v>
      </c>
      <c r="AG30">
        <v>1</v>
      </c>
      <c r="AI30">
        <v>0.25</v>
      </c>
      <c r="AJ30" t="s">
        <v>264</v>
      </c>
      <c r="AK30">
        <f t="shared" si="6"/>
        <v>0.625</v>
      </c>
      <c r="AL30">
        <f t="shared" si="7"/>
        <v>0.70833333333333326</v>
      </c>
      <c r="AM30">
        <v>0.25</v>
      </c>
      <c r="AN30" t="s">
        <v>265</v>
      </c>
      <c r="AO30">
        <v>0</v>
      </c>
      <c r="AP30" t="s">
        <v>122</v>
      </c>
      <c r="AQ30">
        <v>1</v>
      </c>
      <c r="AR30">
        <v>1</v>
      </c>
      <c r="AS30">
        <f t="shared" si="8"/>
        <v>1</v>
      </c>
      <c r="AT30">
        <f t="shared" si="9"/>
        <v>0.41666666666666669</v>
      </c>
      <c r="AV30">
        <f t="shared" si="10"/>
        <v>6.1874999999999991</v>
      </c>
      <c r="AW30">
        <f t="shared" si="11"/>
        <v>6.5687499999999996</v>
      </c>
    </row>
    <row r="31" spans="1:49" x14ac:dyDescent="0.2">
      <c r="A31" s="3" t="s">
        <v>432</v>
      </c>
      <c r="B31" s="3" t="s">
        <v>433</v>
      </c>
      <c r="C31" s="3" t="s">
        <v>334</v>
      </c>
      <c r="D31">
        <f t="shared" si="0"/>
        <v>91</v>
      </c>
      <c r="E31">
        <f t="shared" si="1"/>
        <v>9.0416666666666661</v>
      </c>
      <c r="F31">
        <v>1</v>
      </c>
      <c r="I31">
        <v>1</v>
      </c>
      <c r="K31">
        <v>1</v>
      </c>
      <c r="M31">
        <f t="shared" si="2"/>
        <v>1</v>
      </c>
      <c r="N31">
        <v>1</v>
      </c>
      <c r="P31">
        <v>1</v>
      </c>
      <c r="R31">
        <v>1</v>
      </c>
      <c r="T31">
        <f t="shared" si="3"/>
        <v>1</v>
      </c>
      <c r="U31">
        <v>1</v>
      </c>
      <c r="V31" t="s">
        <v>267</v>
      </c>
      <c r="W31">
        <f t="shared" si="4"/>
        <v>1</v>
      </c>
      <c r="X31">
        <v>1</v>
      </c>
      <c r="Y31">
        <v>1</v>
      </c>
      <c r="Z31">
        <v>1</v>
      </c>
      <c r="AB31">
        <v>1</v>
      </c>
      <c r="AC31">
        <v>1</v>
      </c>
      <c r="AD31">
        <v>1</v>
      </c>
      <c r="AE31">
        <f t="shared" si="5"/>
        <v>1</v>
      </c>
      <c r="AG31">
        <v>1</v>
      </c>
      <c r="AI31">
        <v>0.5</v>
      </c>
      <c r="AJ31" t="s">
        <v>185</v>
      </c>
      <c r="AK31">
        <f t="shared" si="6"/>
        <v>0.75</v>
      </c>
      <c r="AL31">
        <f t="shared" si="7"/>
        <v>0.95</v>
      </c>
      <c r="AM31">
        <v>0.5</v>
      </c>
      <c r="AN31" t="s">
        <v>125</v>
      </c>
      <c r="AO31">
        <v>0.5</v>
      </c>
      <c r="AP31" t="s">
        <v>126</v>
      </c>
      <c r="AQ31">
        <v>1</v>
      </c>
      <c r="AR31">
        <v>1</v>
      </c>
      <c r="AS31">
        <f t="shared" si="8"/>
        <v>1</v>
      </c>
      <c r="AT31">
        <f t="shared" si="9"/>
        <v>0.66666666666666663</v>
      </c>
      <c r="AV31">
        <f t="shared" si="10"/>
        <v>9.0416666666666661</v>
      </c>
      <c r="AW31">
        <f t="shared" si="11"/>
        <v>9.1374999999999993</v>
      </c>
    </row>
    <row r="32" spans="1:49" x14ac:dyDescent="0.2">
      <c r="A32" s="3" t="s">
        <v>434</v>
      </c>
      <c r="B32" s="3" t="s">
        <v>435</v>
      </c>
      <c r="C32" s="3" t="s">
        <v>356</v>
      </c>
      <c r="D32">
        <f t="shared" si="0"/>
        <v>75</v>
      </c>
      <c r="E32">
        <f t="shared" si="1"/>
        <v>7.270833333333333</v>
      </c>
      <c r="F32">
        <v>1</v>
      </c>
      <c r="I32">
        <v>1</v>
      </c>
      <c r="K32">
        <v>0.75</v>
      </c>
      <c r="L32" t="s">
        <v>184</v>
      </c>
      <c r="M32">
        <f t="shared" si="2"/>
        <v>0.875</v>
      </c>
      <c r="N32">
        <v>0.75</v>
      </c>
      <c r="O32" t="s">
        <v>218</v>
      </c>
      <c r="P32">
        <v>1</v>
      </c>
      <c r="R32">
        <v>0.5</v>
      </c>
      <c r="S32" t="s">
        <v>268</v>
      </c>
      <c r="T32">
        <f t="shared" si="3"/>
        <v>0.75</v>
      </c>
      <c r="U32">
        <v>1</v>
      </c>
      <c r="W32">
        <f t="shared" si="4"/>
        <v>0.83333333333333337</v>
      </c>
      <c r="X32">
        <v>0.75</v>
      </c>
      <c r="Y32">
        <v>0.75</v>
      </c>
      <c r="Z32">
        <v>0.75</v>
      </c>
      <c r="AA32" t="s">
        <v>269</v>
      </c>
      <c r="AB32">
        <v>0.5</v>
      </c>
      <c r="AC32">
        <v>0.5</v>
      </c>
      <c r="AD32">
        <v>0.5</v>
      </c>
      <c r="AE32">
        <f t="shared" si="5"/>
        <v>0.5</v>
      </c>
      <c r="AF32" t="s">
        <v>270</v>
      </c>
      <c r="AG32">
        <v>1</v>
      </c>
      <c r="AI32">
        <v>0.5</v>
      </c>
      <c r="AJ32" t="s">
        <v>185</v>
      </c>
      <c r="AK32">
        <f t="shared" si="6"/>
        <v>0.75</v>
      </c>
      <c r="AL32">
        <f t="shared" si="7"/>
        <v>0.7</v>
      </c>
      <c r="AM32">
        <v>0.5</v>
      </c>
      <c r="AN32" t="s">
        <v>125</v>
      </c>
      <c r="AO32">
        <v>0.5</v>
      </c>
      <c r="AP32" t="s">
        <v>125</v>
      </c>
      <c r="AQ32">
        <v>0.5</v>
      </c>
      <c r="AR32">
        <v>0.5</v>
      </c>
      <c r="AS32">
        <f t="shared" si="8"/>
        <v>0.5</v>
      </c>
      <c r="AT32">
        <f t="shared" si="9"/>
        <v>0.5</v>
      </c>
      <c r="AU32" t="s">
        <v>271</v>
      </c>
      <c r="AV32">
        <f t="shared" si="10"/>
        <v>7.270833333333333</v>
      </c>
      <c r="AW32">
        <f t="shared" si="11"/>
        <v>7.5437499999999993</v>
      </c>
    </row>
    <row r="33" spans="1:49" x14ac:dyDescent="0.2">
      <c r="A33" s="3" t="s">
        <v>436</v>
      </c>
      <c r="B33" s="3" t="s">
        <v>437</v>
      </c>
      <c r="C33" s="3" t="s">
        <v>322</v>
      </c>
      <c r="D33">
        <f t="shared" si="0"/>
        <v>74</v>
      </c>
      <c r="E33">
        <f t="shared" si="1"/>
        <v>7.0624999999999991</v>
      </c>
      <c r="F33">
        <v>1</v>
      </c>
      <c r="I33">
        <v>1</v>
      </c>
      <c r="K33">
        <v>1</v>
      </c>
      <c r="M33">
        <f t="shared" si="2"/>
        <v>1</v>
      </c>
      <c r="N33">
        <v>1</v>
      </c>
      <c r="P33">
        <v>0.5</v>
      </c>
      <c r="Q33" t="s">
        <v>272</v>
      </c>
      <c r="R33">
        <v>0.25</v>
      </c>
      <c r="S33" t="s">
        <v>273</v>
      </c>
      <c r="T33">
        <f t="shared" si="3"/>
        <v>0.375</v>
      </c>
      <c r="U33">
        <v>0.25</v>
      </c>
      <c r="V33" t="s">
        <v>274</v>
      </c>
      <c r="W33">
        <f t="shared" si="4"/>
        <v>0.54166666666666663</v>
      </c>
      <c r="X33">
        <v>1</v>
      </c>
      <c r="Y33">
        <v>1</v>
      </c>
      <c r="Z33">
        <v>0.5</v>
      </c>
      <c r="AA33" t="s">
        <v>275</v>
      </c>
      <c r="AB33">
        <v>0.25</v>
      </c>
      <c r="AC33">
        <v>0.5</v>
      </c>
      <c r="AD33">
        <v>0.5</v>
      </c>
      <c r="AE33">
        <f t="shared" si="5"/>
        <v>0.41666666666666669</v>
      </c>
      <c r="AF33" t="s">
        <v>276</v>
      </c>
      <c r="AG33">
        <v>1</v>
      </c>
      <c r="AI33">
        <v>1</v>
      </c>
      <c r="AJ33" t="s">
        <v>242</v>
      </c>
      <c r="AK33">
        <f t="shared" si="6"/>
        <v>1</v>
      </c>
      <c r="AL33">
        <f t="shared" si="7"/>
        <v>0.78333333333333333</v>
      </c>
      <c r="AM33">
        <v>0.5</v>
      </c>
      <c r="AN33" t="s">
        <v>243</v>
      </c>
      <c r="AO33">
        <v>0.25</v>
      </c>
      <c r="AP33" t="s">
        <v>277</v>
      </c>
      <c r="AQ33">
        <v>0.5</v>
      </c>
      <c r="AR33">
        <v>1</v>
      </c>
      <c r="AS33">
        <f t="shared" si="8"/>
        <v>0.75</v>
      </c>
      <c r="AT33">
        <f t="shared" si="9"/>
        <v>0.5</v>
      </c>
      <c r="AU33" t="s">
        <v>278</v>
      </c>
      <c r="AV33">
        <f t="shared" si="10"/>
        <v>7.0624999999999991</v>
      </c>
      <c r="AW33">
        <f t="shared" si="11"/>
        <v>7.3562499999999993</v>
      </c>
    </row>
    <row r="34" spans="1:49" x14ac:dyDescent="0.2">
      <c r="A34" s="3" t="s">
        <v>438</v>
      </c>
      <c r="B34" s="3" t="s">
        <v>439</v>
      </c>
      <c r="C34" s="3" t="s">
        <v>318</v>
      </c>
      <c r="D34">
        <f t="shared" si="0"/>
        <v>92</v>
      </c>
      <c r="E34">
        <f t="shared" si="1"/>
        <v>9.1041666666666661</v>
      </c>
      <c r="F34">
        <v>1</v>
      </c>
      <c r="I34">
        <v>1</v>
      </c>
      <c r="K34">
        <v>0.75</v>
      </c>
      <c r="L34" t="s">
        <v>184</v>
      </c>
      <c r="M34">
        <f t="shared" si="2"/>
        <v>0.875</v>
      </c>
      <c r="N34">
        <v>1</v>
      </c>
      <c r="P34">
        <v>1</v>
      </c>
      <c r="R34">
        <v>1</v>
      </c>
      <c r="T34">
        <f t="shared" si="3"/>
        <v>1</v>
      </c>
      <c r="U34">
        <v>1</v>
      </c>
      <c r="W34">
        <f t="shared" si="4"/>
        <v>1</v>
      </c>
      <c r="X34">
        <v>1</v>
      </c>
      <c r="Y34">
        <v>0.75</v>
      </c>
      <c r="Z34">
        <v>0.75</v>
      </c>
      <c r="AA34" t="s">
        <v>279</v>
      </c>
      <c r="AB34">
        <v>0.75</v>
      </c>
      <c r="AC34">
        <v>0.5</v>
      </c>
      <c r="AD34">
        <v>0.5</v>
      </c>
      <c r="AE34">
        <f t="shared" si="5"/>
        <v>0.58333333333333337</v>
      </c>
      <c r="AF34" t="s">
        <v>280</v>
      </c>
      <c r="AG34">
        <v>0.5</v>
      </c>
      <c r="AH34" t="s">
        <v>281</v>
      </c>
      <c r="AI34">
        <v>1</v>
      </c>
      <c r="AK34">
        <f t="shared" si="6"/>
        <v>0.75</v>
      </c>
      <c r="AL34">
        <f t="shared" si="7"/>
        <v>0.76666666666666672</v>
      </c>
      <c r="AM34">
        <v>1</v>
      </c>
      <c r="AO34">
        <v>1</v>
      </c>
      <c r="AQ34">
        <v>1</v>
      </c>
      <c r="AR34">
        <v>1</v>
      </c>
      <c r="AS34">
        <f t="shared" si="8"/>
        <v>1</v>
      </c>
      <c r="AT34">
        <f t="shared" si="9"/>
        <v>1</v>
      </c>
      <c r="AV34">
        <f t="shared" si="10"/>
        <v>9.1041666666666661</v>
      </c>
      <c r="AW34">
        <f t="shared" si="11"/>
        <v>9.1937499999999996</v>
      </c>
    </row>
    <row r="35" spans="1:49" x14ac:dyDescent="0.2">
      <c r="A35" s="3" t="s">
        <v>444</v>
      </c>
      <c r="B35" s="3" t="s">
        <v>445</v>
      </c>
      <c r="C35" s="3" t="s">
        <v>327</v>
      </c>
      <c r="D35">
        <f t="shared" si="0"/>
        <v>64</v>
      </c>
      <c r="E35">
        <f t="shared" si="1"/>
        <v>6.0416666666666661</v>
      </c>
      <c r="F35">
        <v>1</v>
      </c>
      <c r="I35">
        <v>0.5</v>
      </c>
      <c r="K35">
        <v>0.5</v>
      </c>
      <c r="L35" t="s">
        <v>282</v>
      </c>
      <c r="M35">
        <f t="shared" si="2"/>
        <v>0.5</v>
      </c>
      <c r="N35">
        <v>0.5</v>
      </c>
      <c r="O35" t="s">
        <v>283</v>
      </c>
      <c r="P35">
        <v>1</v>
      </c>
      <c r="R35">
        <v>1</v>
      </c>
      <c r="T35">
        <f t="shared" si="3"/>
        <v>1</v>
      </c>
      <c r="U35">
        <v>1</v>
      </c>
      <c r="W35">
        <f t="shared" si="4"/>
        <v>0.83333333333333337</v>
      </c>
      <c r="X35">
        <v>0.5</v>
      </c>
      <c r="Y35">
        <v>0.5</v>
      </c>
      <c r="Z35">
        <v>0.5</v>
      </c>
      <c r="AA35" t="s">
        <v>284</v>
      </c>
      <c r="AB35">
        <v>0.5</v>
      </c>
      <c r="AC35">
        <v>1</v>
      </c>
      <c r="AD35">
        <v>1</v>
      </c>
      <c r="AE35">
        <f t="shared" si="5"/>
        <v>0.83333333333333337</v>
      </c>
      <c r="AF35" t="s">
        <v>220</v>
      </c>
      <c r="AG35">
        <v>1</v>
      </c>
      <c r="AI35">
        <v>1</v>
      </c>
      <c r="AK35">
        <f t="shared" si="6"/>
        <v>1</v>
      </c>
      <c r="AL35">
        <f t="shared" si="7"/>
        <v>0.66666666666666674</v>
      </c>
      <c r="AM35">
        <v>0.25</v>
      </c>
      <c r="AN35" t="s">
        <v>130</v>
      </c>
      <c r="AO35">
        <v>0.25</v>
      </c>
      <c r="AP35" t="s">
        <v>130</v>
      </c>
      <c r="AQ35">
        <v>1</v>
      </c>
      <c r="AR35">
        <v>0.5</v>
      </c>
      <c r="AS35">
        <f t="shared" si="8"/>
        <v>0.75</v>
      </c>
      <c r="AT35">
        <f t="shared" si="9"/>
        <v>0.41666666666666669</v>
      </c>
      <c r="AV35">
        <f t="shared" si="10"/>
        <v>6.0416666666666661</v>
      </c>
      <c r="AW35">
        <f t="shared" si="11"/>
        <v>6.4375</v>
      </c>
    </row>
    <row r="36" spans="1:49" x14ac:dyDescent="0.2">
      <c r="A36" s="3" t="s">
        <v>446</v>
      </c>
      <c r="B36" s="3" t="s">
        <v>447</v>
      </c>
      <c r="C36" s="3" t="s">
        <v>329</v>
      </c>
      <c r="D36">
        <f t="shared" si="0"/>
        <v>83</v>
      </c>
      <c r="E36">
        <f t="shared" si="1"/>
        <v>8.1041666666666661</v>
      </c>
      <c r="F36">
        <v>1</v>
      </c>
      <c r="I36">
        <v>1</v>
      </c>
      <c r="K36">
        <v>0.75</v>
      </c>
      <c r="L36" t="s">
        <v>184</v>
      </c>
      <c r="M36">
        <f t="shared" si="2"/>
        <v>0.875</v>
      </c>
      <c r="N36">
        <v>1</v>
      </c>
      <c r="P36">
        <v>1</v>
      </c>
      <c r="R36">
        <v>1</v>
      </c>
      <c r="T36">
        <f t="shared" si="3"/>
        <v>1</v>
      </c>
      <c r="U36">
        <v>1</v>
      </c>
      <c r="W36">
        <f t="shared" si="4"/>
        <v>1</v>
      </c>
      <c r="X36">
        <v>1</v>
      </c>
      <c r="Y36">
        <v>1</v>
      </c>
      <c r="Z36">
        <v>1</v>
      </c>
      <c r="AB36">
        <v>1</v>
      </c>
      <c r="AC36">
        <v>1</v>
      </c>
      <c r="AD36">
        <v>1</v>
      </c>
      <c r="AE36">
        <f t="shared" si="5"/>
        <v>1</v>
      </c>
      <c r="AG36">
        <v>1</v>
      </c>
      <c r="AI36">
        <v>0.5</v>
      </c>
      <c r="AJ36" t="s">
        <v>185</v>
      </c>
      <c r="AK36">
        <f t="shared" si="6"/>
        <v>0.75</v>
      </c>
      <c r="AL36">
        <f t="shared" si="7"/>
        <v>0.95</v>
      </c>
      <c r="AM36">
        <v>0.25</v>
      </c>
      <c r="AN36" t="s">
        <v>130</v>
      </c>
      <c r="AO36">
        <v>0.25</v>
      </c>
      <c r="AP36" t="s">
        <v>285</v>
      </c>
      <c r="AQ36">
        <v>1</v>
      </c>
      <c r="AR36">
        <v>0.5</v>
      </c>
      <c r="AS36">
        <f t="shared" si="8"/>
        <v>0.75</v>
      </c>
      <c r="AT36">
        <f t="shared" si="9"/>
        <v>0.41666666666666669</v>
      </c>
      <c r="AV36">
        <f t="shared" si="10"/>
        <v>8.1041666666666661</v>
      </c>
      <c r="AW36">
        <f t="shared" si="11"/>
        <v>8.2937499999999993</v>
      </c>
    </row>
    <row r="37" spans="1:49" x14ac:dyDescent="0.2">
      <c r="A37" s="3" t="s">
        <v>448</v>
      </c>
      <c r="B37" s="3" t="s">
        <v>449</v>
      </c>
      <c r="C37" s="3" t="s">
        <v>323</v>
      </c>
      <c r="D37">
        <f t="shared" si="0"/>
        <v>97</v>
      </c>
      <c r="E37">
        <f t="shared" si="1"/>
        <v>9.625</v>
      </c>
      <c r="F37">
        <v>1</v>
      </c>
      <c r="I37">
        <v>1</v>
      </c>
      <c r="K37">
        <v>1</v>
      </c>
      <c r="M37">
        <f t="shared" si="2"/>
        <v>1</v>
      </c>
      <c r="N37">
        <v>1</v>
      </c>
      <c r="P37">
        <v>1</v>
      </c>
      <c r="R37">
        <v>1</v>
      </c>
      <c r="T37">
        <f t="shared" si="3"/>
        <v>1</v>
      </c>
      <c r="U37">
        <v>1</v>
      </c>
      <c r="W37">
        <f t="shared" si="4"/>
        <v>1</v>
      </c>
      <c r="X37">
        <v>1</v>
      </c>
      <c r="Y37">
        <v>1</v>
      </c>
      <c r="Z37">
        <v>0.75</v>
      </c>
      <c r="AA37" t="s">
        <v>266</v>
      </c>
      <c r="AC37">
        <v>1</v>
      </c>
      <c r="AD37">
        <v>0.5</v>
      </c>
      <c r="AE37">
        <f t="shared" si="5"/>
        <v>0.75</v>
      </c>
      <c r="AF37" t="s">
        <v>286</v>
      </c>
      <c r="AG37">
        <v>0.5</v>
      </c>
      <c r="AH37" t="s">
        <v>287</v>
      </c>
      <c r="AI37">
        <v>1</v>
      </c>
      <c r="AK37">
        <f t="shared" si="6"/>
        <v>0.75</v>
      </c>
      <c r="AL37">
        <f t="shared" si="7"/>
        <v>0.85</v>
      </c>
      <c r="AM37">
        <v>1</v>
      </c>
      <c r="AO37">
        <v>1</v>
      </c>
      <c r="AQ37">
        <v>1</v>
      </c>
      <c r="AR37">
        <v>1</v>
      </c>
      <c r="AS37">
        <f t="shared" si="8"/>
        <v>1</v>
      </c>
      <c r="AT37">
        <f t="shared" si="9"/>
        <v>1</v>
      </c>
      <c r="AV37">
        <f t="shared" si="10"/>
        <v>9.625</v>
      </c>
      <c r="AW37">
        <f t="shared" si="11"/>
        <v>9.6624999999999996</v>
      </c>
    </row>
    <row r="38" spans="1:49" x14ac:dyDescent="0.2">
      <c r="A38" s="3" t="s">
        <v>450</v>
      </c>
      <c r="B38" s="3" t="s">
        <v>451</v>
      </c>
      <c r="C38" s="3" t="s">
        <v>319</v>
      </c>
      <c r="D38">
        <f t="shared" si="0"/>
        <v>68</v>
      </c>
      <c r="E38">
        <f t="shared" si="1"/>
        <v>6.4374999999999991</v>
      </c>
      <c r="F38">
        <v>1</v>
      </c>
      <c r="I38">
        <v>1</v>
      </c>
      <c r="K38">
        <v>0.75</v>
      </c>
      <c r="L38" t="s">
        <v>184</v>
      </c>
      <c r="M38">
        <f t="shared" si="2"/>
        <v>0.875</v>
      </c>
      <c r="N38">
        <v>1</v>
      </c>
      <c r="P38">
        <v>1</v>
      </c>
      <c r="R38">
        <v>0.5</v>
      </c>
      <c r="S38" t="s">
        <v>288</v>
      </c>
      <c r="T38">
        <f t="shared" si="3"/>
        <v>0.75</v>
      </c>
      <c r="U38">
        <v>0.25</v>
      </c>
      <c r="V38" t="s">
        <v>289</v>
      </c>
      <c r="W38">
        <f t="shared" si="4"/>
        <v>0.66666666666666663</v>
      </c>
      <c r="X38">
        <v>0</v>
      </c>
      <c r="Y38">
        <v>1</v>
      </c>
      <c r="Z38">
        <v>0.25</v>
      </c>
      <c r="AA38" t="s">
        <v>290</v>
      </c>
      <c r="AB38">
        <v>0.5</v>
      </c>
      <c r="AC38">
        <v>0.5</v>
      </c>
      <c r="AD38">
        <v>1</v>
      </c>
      <c r="AE38">
        <f t="shared" si="5"/>
        <v>0.66666666666666663</v>
      </c>
      <c r="AF38" t="s">
        <v>291</v>
      </c>
      <c r="AG38">
        <v>1</v>
      </c>
      <c r="AI38">
        <v>0.5</v>
      </c>
      <c r="AJ38" t="s">
        <v>121</v>
      </c>
      <c r="AK38">
        <f t="shared" si="6"/>
        <v>0.75</v>
      </c>
      <c r="AL38">
        <f t="shared" si="7"/>
        <v>0.53333333333333333</v>
      </c>
      <c r="AM38">
        <v>0.5</v>
      </c>
      <c r="AN38" t="s">
        <v>292</v>
      </c>
      <c r="AO38">
        <v>0.5</v>
      </c>
      <c r="AP38" t="s">
        <v>293</v>
      </c>
      <c r="AQ38">
        <v>0</v>
      </c>
      <c r="AR38">
        <v>1</v>
      </c>
      <c r="AS38">
        <f t="shared" si="8"/>
        <v>0.5</v>
      </c>
      <c r="AT38">
        <f t="shared" si="9"/>
        <v>0.5</v>
      </c>
      <c r="AU38" t="s">
        <v>260</v>
      </c>
      <c r="AV38">
        <f t="shared" si="10"/>
        <v>6.4374999999999991</v>
      </c>
      <c r="AW38">
        <f t="shared" si="11"/>
        <v>6.7937499999999993</v>
      </c>
    </row>
    <row r="39" spans="1:49" x14ac:dyDescent="0.2">
      <c r="A39" s="3" t="s">
        <v>452</v>
      </c>
      <c r="B39" s="3" t="s">
        <v>453</v>
      </c>
      <c r="C39" s="3" t="s">
        <v>337</v>
      </c>
      <c r="D39">
        <f t="shared" si="0"/>
        <v>79</v>
      </c>
      <c r="E39">
        <f t="shared" si="1"/>
        <v>7.6874999999999991</v>
      </c>
      <c r="F39">
        <v>1</v>
      </c>
      <c r="I39">
        <v>1</v>
      </c>
      <c r="K39">
        <v>0.75</v>
      </c>
      <c r="L39" t="s">
        <v>184</v>
      </c>
      <c r="M39">
        <f t="shared" si="2"/>
        <v>0.875</v>
      </c>
      <c r="N39">
        <v>1</v>
      </c>
      <c r="P39">
        <v>1</v>
      </c>
      <c r="R39">
        <v>1</v>
      </c>
      <c r="T39">
        <f t="shared" si="3"/>
        <v>1</v>
      </c>
      <c r="U39">
        <v>0</v>
      </c>
      <c r="W39">
        <f t="shared" si="4"/>
        <v>0.66666666666666663</v>
      </c>
      <c r="X39">
        <v>1</v>
      </c>
      <c r="Y39">
        <v>1</v>
      </c>
      <c r="Z39">
        <v>1</v>
      </c>
      <c r="AB39">
        <v>1</v>
      </c>
      <c r="AC39">
        <v>0.5</v>
      </c>
      <c r="AD39">
        <v>0.25</v>
      </c>
      <c r="AE39">
        <f t="shared" si="5"/>
        <v>0.58333333333333337</v>
      </c>
      <c r="AF39" t="s">
        <v>294</v>
      </c>
      <c r="AG39">
        <v>1</v>
      </c>
      <c r="AI39">
        <v>0.5</v>
      </c>
      <c r="AJ39" t="s">
        <v>295</v>
      </c>
      <c r="AK39">
        <f t="shared" si="6"/>
        <v>0.75</v>
      </c>
      <c r="AL39">
        <f t="shared" si="7"/>
        <v>0.86666666666666681</v>
      </c>
      <c r="AM39">
        <v>0.5</v>
      </c>
      <c r="AN39" t="s">
        <v>296</v>
      </c>
      <c r="AO39">
        <v>0.5</v>
      </c>
      <c r="AP39" t="s">
        <v>296</v>
      </c>
      <c r="AQ39">
        <v>1</v>
      </c>
      <c r="AR39">
        <v>1</v>
      </c>
      <c r="AS39">
        <f t="shared" si="8"/>
        <v>1</v>
      </c>
      <c r="AT39">
        <f t="shared" si="9"/>
        <v>0.66666666666666663</v>
      </c>
      <c r="AV39">
        <f t="shared" si="10"/>
        <v>7.6874999999999991</v>
      </c>
      <c r="AW39">
        <f t="shared" si="11"/>
        <v>7.9187499999999993</v>
      </c>
    </row>
    <row r="40" spans="1:49" x14ac:dyDescent="0.2">
      <c r="A40" s="3" t="s">
        <v>454</v>
      </c>
      <c r="B40" s="3" t="s">
        <v>455</v>
      </c>
      <c r="C40" s="3" t="s">
        <v>351</v>
      </c>
      <c r="D40">
        <f t="shared" si="0"/>
        <v>98</v>
      </c>
      <c r="E40">
        <f t="shared" si="1"/>
        <v>9.75</v>
      </c>
      <c r="F40">
        <v>1</v>
      </c>
      <c r="I40">
        <v>1</v>
      </c>
      <c r="K40">
        <v>1</v>
      </c>
      <c r="L40" t="s">
        <v>297</v>
      </c>
      <c r="M40">
        <f t="shared" si="2"/>
        <v>1</v>
      </c>
      <c r="N40">
        <v>1</v>
      </c>
      <c r="P40">
        <v>1</v>
      </c>
      <c r="R40">
        <v>1</v>
      </c>
      <c r="T40">
        <f t="shared" si="3"/>
        <v>1</v>
      </c>
      <c r="U40">
        <v>1</v>
      </c>
      <c r="W40">
        <f t="shared" si="4"/>
        <v>1</v>
      </c>
      <c r="X40">
        <v>1</v>
      </c>
      <c r="Y40">
        <v>1</v>
      </c>
      <c r="Z40">
        <v>1</v>
      </c>
      <c r="AB40">
        <v>0.5</v>
      </c>
      <c r="AC40">
        <v>0.5</v>
      </c>
      <c r="AD40">
        <v>0.5</v>
      </c>
      <c r="AE40">
        <f t="shared" si="5"/>
        <v>0.5</v>
      </c>
      <c r="AF40" t="s">
        <v>298</v>
      </c>
      <c r="AG40">
        <v>1</v>
      </c>
      <c r="AI40">
        <v>1</v>
      </c>
      <c r="AK40">
        <f t="shared" si="6"/>
        <v>1</v>
      </c>
      <c r="AL40">
        <f t="shared" si="7"/>
        <v>0.9</v>
      </c>
      <c r="AM40">
        <v>1</v>
      </c>
      <c r="AO40">
        <v>1</v>
      </c>
      <c r="AQ40">
        <v>1</v>
      </c>
      <c r="AR40">
        <v>1</v>
      </c>
      <c r="AS40">
        <f t="shared" si="8"/>
        <v>1</v>
      </c>
      <c r="AT40">
        <f t="shared" si="9"/>
        <v>1</v>
      </c>
      <c r="AV40">
        <f t="shared" si="10"/>
        <v>9.75</v>
      </c>
      <c r="AW40">
        <f t="shared" si="11"/>
        <v>9.7750000000000004</v>
      </c>
    </row>
    <row r="41" spans="1:49" x14ac:dyDescent="0.2">
      <c r="A41" s="3" t="s">
        <v>456</v>
      </c>
      <c r="B41" s="3" t="s">
        <v>457</v>
      </c>
      <c r="C41" s="3" t="s">
        <v>345</v>
      </c>
      <c r="D41">
        <f t="shared" si="0"/>
        <v>28</v>
      </c>
      <c r="E41">
        <f t="shared" si="1"/>
        <v>2.0208333333333339</v>
      </c>
      <c r="F41">
        <v>0</v>
      </c>
      <c r="G41" t="s">
        <v>299</v>
      </c>
      <c r="I41">
        <v>0.25</v>
      </c>
      <c r="J41" t="s">
        <v>300</v>
      </c>
      <c r="K41">
        <v>0.5</v>
      </c>
      <c r="L41" t="s">
        <v>301</v>
      </c>
      <c r="M41">
        <f t="shared" si="2"/>
        <v>0.375</v>
      </c>
      <c r="N41">
        <v>0.25</v>
      </c>
      <c r="O41" t="s">
        <v>302</v>
      </c>
      <c r="P41">
        <v>1</v>
      </c>
      <c r="R41">
        <v>0.5</v>
      </c>
      <c r="S41" t="s">
        <v>303</v>
      </c>
      <c r="T41">
        <f t="shared" si="3"/>
        <v>0.75</v>
      </c>
      <c r="U41">
        <v>0.25</v>
      </c>
      <c r="V41" t="s">
        <v>304</v>
      </c>
      <c r="W41">
        <f t="shared" si="4"/>
        <v>0.41666666666666669</v>
      </c>
      <c r="X41">
        <v>0.25</v>
      </c>
      <c r="Y41">
        <v>0.25</v>
      </c>
      <c r="Z41">
        <v>0.5</v>
      </c>
      <c r="AA41" t="s">
        <v>305</v>
      </c>
      <c r="AB41">
        <v>0.25</v>
      </c>
      <c r="AC41">
        <v>0.5</v>
      </c>
      <c r="AD41">
        <v>1</v>
      </c>
      <c r="AE41">
        <f t="shared" si="5"/>
        <v>0.58333333333333337</v>
      </c>
      <c r="AF41" t="s">
        <v>306</v>
      </c>
      <c r="AG41">
        <v>1</v>
      </c>
      <c r="AI41">
        <v>0</v>
      </c>
      <c r="AJ41" t="s">
        <v>307</v>
      </c>
      <c r="AK41">
        <f t="shared" si="6"/>
        <v>0.5</v>
      </c>
      <c r="AL41">
        <f t="shared" si="7"/>
        <v>0.41666666666666669</v>
      </c>
      <c r="AM41">
        <v>0</v>
      </c>
      <c r="AO41">
        <v>0</v>
      </c>
      <c r="AQ41">
        <v>0</v>
      </c>
      <c r="AR41">
        <v>0</v>
      </c>
      <c r="AS41">
        <f t="shared" si="8"/>
        <v>0</v>
      </c>
      <c r="AT41">
        <f t="shared" si="9"/>
        <v>0</v>
      </c>
      <c r="AV41">
        <f t="shared" si="10"/>
        <v>2.0208333333333339</v>
      </c>
      <c r="AW41">
        <f t="shared" si="11"/>
        <v>2.8187500000000005</v>
      </c>
    </row>
    <row r="42" spans="1:49" x14ac:dyDescent="0.2">
      <c r="A42" s="3" t="s">
        <v>458</v>
      </c>
      <c r="B42" s="3" t="s">
        <v>459</v>
      </c>
      <c r="C42" s="3" t="s">
        <v>341</v>
      </c>
      <c r="D42">
        <f t="shared" si="0"/>
        <v>69</v>
      </c>
      <c r="E42">
        <f t="shared" si="1"/>
        <v>6.541666666666667</v>
      </c>
      <c r="F42">
        <v>1</v>
      </c>
      <c r="I42">
        <v>1</v>
      </c>
      <c r="K42">
        <v>0.75</v>
      </c>
      <c r="L42" t="s">
        <v>184</v>
      </c>
      <c r="M42">
        <f t="shared" si="2"/>
        <v>0.875</v>
      </c>
      <c r="N42">
        <v>1</v>
      </c>
      <c r="P42">
        <v>1</v>
      </c>
      <c r="R42">
        <v>1</v>
      </c>
      <c r="T42">
        <f t="shared" si="3"/>
        <v>1</v>
      </c>
      <c r="U42">
        <v>0.25</v>
      </c>
      <c r="V42" t="s">
        <v>308</v>
      </c>
      <c r="W42">
        <f t="shared" si="4"/>
        <v>0.75</v>
      </c>
      <c r="X42">
        <v>0.5</v>
      </c>
      <c r="Y42">
        <v>0.75</v>
      </c>
      <c r="Z42">
        <v>0.75</v>
      </c>
      <c r="AA42" t="s">
        <v>309</v>
      </c>
      <c r="AB42">
        <v>0.5</v>
      </c>
      <c r="AC42">
        <v>0.5</v>
      </c>
      <c r="AD42">
        <v>1</v>
      </c>
      <c r="AE42">
        <f t="shared" si="5"/>
        <v>0.66666666666666663</v>
      </c>
      <c r="AF42" t="s">
        <v>310</v>
      </c>
      <c r="AG42">
        <v>1</v>
      </c>
      <c r="AI42">
        <v>0.25</v>
      </c>
      <c r="AJ42" t="s">
        <v>311</v>
      </c>
      <c r="AK42">
        <f t="shared" si="6"/>
        <v>0.625</v>
      </c>
      <c r="AL42">
        <f t="shared" si="7"/>
        <v>0.65833333333333333</v>
      </c>
      <c r="AM42">
        <v>0</v>
      </c>
      <c r="AN42" t="s">
        <v>138</v>
      </c>
      <c r="AO42">
        <v>0</v>
      </c>
      <c r="AP42" t="s">
        <v>176</v>
      </c>
      <c r="AQ42">
        <v>1</v>
      </c>
      <c r="AR42">
        <v>1</v>
      </c>
      <c r="AS42">
        <f t="shared" si="8"/>
        <v>1</v>
      </c>
      <c r="AT42">
        <f t="shared" si="9"/>
        <v>0.33333333333333331</v>
      </c>
      <c r="AV42">
        <f t="shared" si="10"/>
        <v>6.541666666666667</v>
      </c>
      <c r="AW42">
        <f t="shared" si="11"/>
        <v>6.8875000000000002</v>
      </c>
    </row>
  </sheetData>
  <sortState ref="A1:BA49">
    <sortCondition ref="A26"/>
  </sortState>
  <conditionalFormatting sqref="D1:D42">
    <cfRule type="cellIs" dxfId="9" priority="5" operator="greaterThanOrEqual">
      <formula>50</formula>
    </cfRule>
  </conditionalFormatting>
  <conditionalFormatting sqref="D1:D42">
    <cfRule type="cellIs" dxfId="8" priority="4" operator="lessThanOrEqual">
      <formula>50</formula>
    </cfRule>
  </conditionalFormatting>
  <conditionalFormatting sqref="D43">
    <cfRule type="cellIs" dxfId="7" priority="2" operator="greaterThanOrEqual">
      <formula>50</formula>
    </cfRule>
  </conditionalFormatting>
  <conditionalFormatting sqref="D43">
    <cfRule type="cellIs" dxfId="6" priority="1" operator="lessThanOrEqual">
      <formula>50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zoomScale="101" workbookViewId="0">
      <selection activeCell="F45" sqref="F45"/>
    </sheetView>
  </sheetViews>
  <sheetFormatPr baseColWidth="10" defaultRowHeight="16" x14ac:dyDescent="0.2"/>
  <cols>
    <col min="8" max="8" width="13.1640625" customWidth="1"/>
    <col min="22" max="22" width="17.1640625" customWidth="1"/>
    <col min="23" max="23" width="16.33203125" customWidth="1"/>
  </cols>
  <sheetData>
    <row r="1" spans="1:24" s="2" customFormat="1" x14ac:dyDescent="0.2">
      <c r="A1" s="2" t="s">
        <v>1</v>
      </c>
      <c r="B1" s="2" t="s">
        <v>0</v>
      </c>
      <c r="C1" s="2" t="s">
        <v>314</v>
      </c>
      <c r="D1" s="2" t="s">
        <v>70</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460</v>
      </c>
    </row>
    <row r="2" spans="1:24" x14ac:dyDescent="0.2">
      <c r="A2" s="3" t="s">
        <v>364</v>
      </c>
      <c r="B2" s="3" t="s">
        <v>365</v>
      </c>
      <c r="C2" s="3" t="s">
        <v>316</v>
      </c>
      <c r="D2">
        <f t="shared" ref="D2:D41" si="0" xml:space="preserve"> MIN(ROUND($H2 + $L2 + $P2 + $T2 + $X2,0), 100)</f>
        <v>100</v>
      </c>
      <c r="E2">
        <v>1</v>
      </c>
      <c r="F2">
        <v>1</v>
      </c>
      <c r="G2">
        <v>1</v>
      </c>
      <c r="H2">
        <f t="shared" ref="H2:H25" si="1" xml:space="preserve"> 12 * $E2 + 4 * $F2 + 4 * $G2</f>
        <v>20</v>
      </c>
      <c r="I2">
        <v>1</v>
      </c>
      <c r="J2">
        <v>1</v>
      </c>
      <c r="K2">
        <v>1</v>
      </c>
      <c r="L2">
        <f t="shared" ref="L2:L25" si="2" xml:space="preserve"> $I2 * 5 + $J2 * 10 + $K2 *5</f>
        <v>20</v>
      </c>
      <c r="M2">
        <v>1</v>
      </c>
      <c r="N2">
        <v>1</v>
      </c>
      <c r="O2">
        <v>1</v>
      </c>
      <c r="P2">
        <f t="shared" ref="P2:P25" si="3" xml:space="preserve"> 5 * $M2 + $N2  *15 + $O2 * 10</f>
        <v>30</v>
      </c>
      <c r="Q2">
        <v>1</v>
      </c>
      <c r="R2">
        <v>1</v>
      </c>
      <c r="S2">
        <v>1</v>
      </c>
      <c r="T2">
        <f t="shared" ref="T2:T25" si="4">$Q2 * 5 + $R2 * 25   + $S2 * 5</f>
        <v>35</v>
      </c>
      <c r="U2">
        <f t="shared" ref="U2:U25" si="5" xml:space="preserve"> $H2 + $L2 + $P2 + $T2 + $X2</f>
        <v>105</v>
      </c>
      <c r="V2" t="s">
        <v>52</v>
      </c>
      <c r="W2" t="s">
        <v>21</v>
      </c>
      <c r="X2">
        <v>0</v>
      </c>
    </row>
    <row r="3" spans="1:24" x14ac:dyDescent="0.2">
      <c r="A3" s="3" t="s">
        <v>366</v>
      </c>
      <c r="B3" s="3" t="s">
        <v>367</v>
      </c>
      <c r="C3" s="3" t="s">
        <v>361</v>
      </c>
      <c r="D3">
        <f t="shared" si="0"/>
        <v>56</v>
      </c>
      <c r="E3">
        <v>1</v>
      </c>
      <c r="F3">
        <v>1</v>
      </c>
      <c r="G3">
        <v>1</v>
      </c>
      <c r="H3">
        <f t="shared" si="1"/>
        <v>20</v>
      </c>
      <c r="I3">
        <v>1</v>
      </c>
      <c r="J3">
        <v>1</v>
      </c>
      <c r="K3">
        <v>0.5</v>
      </c>
      <c r="L3">
        <f t="shared" si="2"/>
        <v>17.5</v>
      </c>
      <c r="M3">
        <v>1</v>
      </c>
      <c r="N3">
        <v>1</v>
      </c>
      <c r="O3">
        <v>0.25</v>
      </c>
      <c r="P3">
        <f t="shared" si="3"/>
        <v>22.5</v>
      </c>
      <c r="Q3">
        <v>0.25</v>
      </c>
      <c r="R3">
        <v>0</v>
      </c>
      <c r="S3">
        <v>0</v>
      </c>
      <c r="T3">
        <f t="shared" si="4"/>
        <v>1.25</v>
      </c>
      <c r="U3">
        <f t="shared" si="5"/>
        <v>56.25</v>
      </c>
      <c r="V3" t="s">
        <v>68</v>
      </c>
      <c r="W3" t="s">
        <v>21</v>
      </c>
      <c r="X3">
        <v>-5</v>
      </c>
    </row>
    <row r="4" spans="1:24" x14ac:dyDescent="0.2">
      <c r="A4" s="3" t="s">
        <v>368</v>
      </c>
      <c r="B4" s="3" t="s">
        <v>369</v>
      </c>
      <c r="C4" s="3" t="s">
        <v>352</v>
      </c>
      <c r="D4">
        <f t="shared" si="0"/>
        <v>50</v>
      </c>
      <c r="E4" s="1">
        <v>1</v>
      </c>
      <c r="F4" s="1">
        <v>1</v>
      </c>
      <c r="G4" s="1">
        <v>1</v>
      </c>
      <c r="H4" s="1">
        <f t="shared" si="1"/>
        <v>20</v>
      </c>
      <c r="I4" s="1">
        <v>1</v>
      </c>
      <c r="J4" s="1">
        <v>1</v>
      </c>
      <c r="K4" s="1">
        <v>0.25</v>
      </c>
      <c r="L4" s="1">
        <f t="shared" si="2"/>
        <v>16.25</v>
      </c>
      <c r="M4" s="1">
        <v>1</v>
      </c>
      <c r="N4" s="1">
        <v>0.25</v>
      </c>
      <c r="O4" s="1">
        <v>0</v>
      </c>
      <c r="P4" s="1">
        <f t="shared" si="3"/>
        <v>8.75</v>
      </c>
      <c r="Q4" s="1">
        <v>0</v>
      </c>
      <c r="R4" s="1">
        <f xml:space="preserve"> 5/ 25</f>
        <v>0.2</v>
      </c>
      <c r="S4" s="1">
        <v>0</v>
      </c>
      <c r="T4" s="1">
        <f t="shared" si="4"/>
        <v>5</v>
      </c>
      <c r="U4" s="1">
        <f t="shared" si="5"/>
        <v>50</v>
      </c>
      <c r="V4" s="1" t="s">
        <v>67</v>
      </c>
      <c r="W4" s="1" t="s">
        <v>21</v>
      </c>
      <c r="X4" s="1">
        <v>0</v>
      </c>
    </row>
    <row r="5" spans="1:24" x14ac:dyDescent="0.2">
      <c r="A5" s="3" t="s">
        <v>370</v>
      </c>
      <c r="B5" s="3" t="s">
        <v>371</v>
      </c>
      <c r="C5" s="3" t="s">
        <v>340</v>
      </c>
      <c r="D5">
        <f t="shared" si="0"/>
        <v>60</v>
      </c>
      <c r="E5">
        <v>1</v>
      </c>
      <c r="F5">
        <v>1</v>
      </c>
      <c r="G5">
        <v>1</v>
      </c>
      <c r="H5">
        <f t="shared" si="1"/>
        <v>20</v>
      </c>
      <c r="I5">
        <v>1</v>
      </c>
      <c r="J5">
        <v>1</v>
      </c>
      <c r="K5">
        <v>1</v>
      </c>
      <c r="L5">
        <f t="shared" si="2"/>
        <v>20</v>
      </c>
      <c r="M5">
        <v>1</v>
      </c>
      <c r="N5">
        <v>1</v>
      </c>
      <c r="O5">
        <v>0</v>
      </c>
      <c r="P5">
        <f t="shared" si="3"/>
        <v>20</v>
      </c>
      <c r="Q5">
        <v>0</v>
      </c>
      <c r="R5">
        <v>0</v>
      </c>
      <c r="S5">
        <v>0</v>
      </c>
      <c r="T5">
        <f t="shared" si="4"/>
        <v>0</v>
      </c>
      <c r="U5">
        <f t="shared" si="5"/>
        <v>60</v>
      </c>
      <c r="V5" t="s">
        <v>66</v>
      </c>
      <c r="W5" t="s">
        <v>21</v>
      </c>
      <c r="X5">
        <v>0</v>
      </c>
    </row>
    <row r="6" spans="1:24" s="1" customFormat="1" x14ac:dyDescent="0.2">
      <c r="A6" s="3" t="s">
        <v>372</v>
      </c>
      <c r="B6" s="3" t="s">
        <v>373</v>
      </c>
      <c r="C6" s="3" t="s">
        <v>348</v>
      </c>
      <c r="D6">
        <f t="shared" si="0"/>
        <v>79</v>
      </c>
      <c r="E6">
        <v>1</v>
      </c>
      <c r="F6">
        <v>1</v>
      </c>
      <c r="G6">
        <v>1</v>
      </c>
      <c r="H6">
        <f t="shared" si="1"/>
        <v>20</v>
      </c>
      <c r="I6">
        <v>1</v>
      </c>
      <c r="J6">
        <v>1</v>
      </c>
      <c r="K6">
        <v>0</v>
      </c>
      <c r="L6">
        <f t="shared" si="2"/>
        <v>15</v>
      </c>
      <c r="M6">
        <v>1</v>
      </c>
      <c r="N6">
        <v>0.75</v>
      </c>
      <c r="O6">
        <v>0.75</v>
      </c>
      <c r="P6">
        <f t="shared" si="3"/>
        <v>23.75</v>
      </c>
      <c r="Q6">
        <v>1</v>
      </c>
      <c r="R6">
        <f>20/25</f>
        <v>0.8</v>
      </c>
      <c r="S6">
        <v>1</v>
      </c>
      <c r="T6">
        <f t="shared" si="4"/>
        <v>30</v>
      </c>
      <c r="U6">
        <f t="shared" si="5"/>
        <v>78.75</v>
      </c>
      <c r="V6" t="s">
        <v>65</v>
      </c>
      <c r="W6" t="s">
        <v>21</v>
      </c>
      <c r="X6">
        <v>-10</v>
      </c>
    </row>
    <row r="7" spans="1:24" s="1" customFormat="1" x14ac:dyDescent="0.2">
      <c r="A7" s="3" t="s">
        <v>374</v>
      </c>
      <c r="B7" s="3" t="s">
        <v>375</v>
      </c>
      <c r="C7" s="3" t="s">
        <v>358</v>
      </c>
      <c r="D7">
        <f t="shared" si="0"/>
        <v>49</v>
      </c>
      <c r="E7" s="1">
        <v>1</v>
      </c>
      <c r="F7" s="1">
        <v>1</v>
      </c>
      <c r="G7" s="1">
        <v>1</v>
      </c>
      <c r="H7" s="1">
        <f t="shared" si="1"/>
        <v>20</v>
      </c>
      <c r="I7" s="1">
        <v>0.5</v>
      </c>
      <c r="J7" s="1">
        <v>1</v>
      </c>
      <c r="K7" s="1">
        <v>0.75</v>
      </c>
      <c r="L7" s="1">
        <f t="shared" si="2"/>
        <v>16.25</v>
      </c>
      <c r="M7" s="1">
        <v>1</v>
      </c>
      <c r="N7" s="1">
        <v>0</v>
      </c>
      <c r="O7" s="1">
        <v>1</v>
      </c>
      <c r="P7" s="1">
        <f t="shared" si="3"/>
        <v>15</v>
      </c>
      <c r="Q7" s="1">
        <v>0</v>
      </c>
      <c r="R7" s="1">
        <v>0</v>
      </c>
      <c r="S7" s="1">
        <v>0</v>
      </c>
      <c r="T7" s="1">
        <f t="shared" si="4"/>
        <v>0</v>
      </c>
      <c r="U7" s="1">
        <f t="shared" si="5"/>
        <v>48.75</v>
      </c>
      <c r="V7" s="1" t="s">
        <v>64</v>
      </c>
      <c r="W7" s="1" t="s">
        <v>34</v>
      </c>
      <c r="X7" s="1">
        <v>-2.5</v>
      </c>
    </row>
    <row r="8" spans="1:24" s="1" customFormat="1" x14ac:dyDescent="0.2">
      <c r="A8" s="3" t="s">
        <v>376</v>
      </c>
      <c r="B8" s="3" t="s">
        <v>377</v>
      </c>
      <c r="C8" s="3" t="s">
        <v>336</v>
      </c>
      <c r="D8">
        <f t="shared" si="0"/>
        <v>67</v>
      </c>
      <c r="E8">
        <v>0.75</v>
      </c>
      <c r="F8">
        <v>1</v>
      </c>
      <c r="G8">
        <v>1</v>
      </c>
      <c r="H8">
        <f t="shared" si="1"/>
        <v>17</v>
      </c>
      <c r="I8">
        <v>1</v>
      </c>
      <c r="J8">
        <v>1</v>
      </c>
      <c r="K8">
        <v>0</v>
      </c>
      <c r="L8">
        <f t="shared" si="2"/>
        <v>15</v>
      </c>
      <c r="M8">
        <v>1</v>
      </c>
      <c r="N8">
        <v>1</v>
      </c>
      <c r="O8">
        <v>0</v>
      </c>
      <c r="P8">
        <f t="shared" si="3"/>
        <v>20</v>
      </c>
      <c r="Q8">
        <v>0</v>
      </c>
      <c r="R8">
        <f>20/25</f>
        <v>0.8</v>
      </c>
      <c r="S8">
        <v>0</v>
      </c>
      <c r="T8">
        <f t="shared" si="4"/>
        <v>20</v>
      </c>
      <c r="U8">
        <f t="shared" si="5"/>
        <v>67</v>
      </c>
      <c r="V8" t="s">
        <v>63</v>
      </c>
      <c r="W8" t="s">
        <v>41</v>
      </c>
      <c r="X8">
        <v>-5</v>
      </c>
    </row>
    <row r="9" spans="1:24" x14ac:dyDescent="0.2">
      <c r="A9" s="3" t="s">
        <v>378</v>
      </c>
      <c r="B9" s="3" t="s">
        <v>379</v>
      </c>
      <c r="C9" s="3" t="s">
        <v>321</v>
      </c>
      <c r="D9">
        <f t="shared" si="0"/>
        <v>59</v>
      </c>
      <c r="E9">
        <v>1</v>
      </c>
      <c r="F9">
        <v>1</v>
      </c>
      <c r="G9">
        <v>1</v>
      </c>
      <c r="H9">
        <f t="shared" si="1"/>
        <v>20</v>
      </c>
      <c r="I9">
        <v>1</v>
      </c>
      <c r="J9">
        <v>1</v>
      </c>
      <c r="K9">
        <v>0.75</v>
      </c>
      <c r="L9">
        <f t="shared" si="2"/>
        <v>18.75</v>
      </c>
      <c r="M9">
        <v>1</v>
      </c>
      <c r="N9">
        <v>1</v>
      </c>
      <c r="O9">
        <v>0</v>
      </c>
      <c r="P9">
        <f t="shared" si="3"/>
        <v>20</v>
      </c>
      <c r="Q9">
        <v>0</v>
      </c>
      <c r="R9">
        <v>0</v>
      </c>
      <c r="S9">
        <v>0</v>
      </c>
      <c r="T9">
        <f t="shared" si="4"/>
        <v>0</v>
      </c>
      <c r="U9">
        <f t="shared" si="5"/>
        <v>58.75</v>
      </c>
      <c r="V9" t="s">
        <v>61</v>
      </c>
      <c r="W9" t="s">
        <v>21</v>
      </c>
      <c r="X9">
        <v>0</v>
      </c>
    </row>
    <row r="10" spans="1:24" x14ac:dyDescent="0.2">
      <c r="A10" s="3" t="s">
        <v>380</v>
      </c>
      <c r="B10" s="3" t="s">
        <v>381</v>
      </c>
      <c r="C10" s="3" t="s">
        <v>328</v>
      </c>
      <c r="D10">
        <f t="shared" si="0"/>
        <v>100</v>
      </c>
      <c r="E10">
        <v>1</v>
      </c>
      <c r="F10">
        <v>1</v>
      </c>
      <c r="G10">
        <v>1</v>
      </c>
      <c r="H10">
        <f t="shared" si="1"/>
        <v>20</v>
      </c>
      <c r="I10">
        <v>1</v>
      </c>
      <c r="J10">
        <v>1</v>
      </c>
      <c r="K10">
        <v>1</v>
      </c>
      <c r="L10">
        <f t="shared" si="2"/>
        <v>20</v>
      </c>
      <c r="M10">
        <v>1</v>
      </c>
      <c r="N10">
        <v>1</v>
      </c>
      <c r="O10">
        <v>1</v>
      </c>
      <c r="P10">
        <f t="shared" si="3"/>
        <v>30</v>
      </c>
      <c r="Q10">
        <v>1</v>
      </c>
      <c r="R10">
        <v>1</v>
      </c>
      <c r="S10">
        <v>1</v>
      </c>
      <c r="T10">
        <f t="shared" si="4"/>
        <v>35</v>
      </c>
      <c r="U10">
        <f t="shared" si="5"/>
        <v>105</v>
      </c>
      <c r="V10" t="s">
        <v>62</v>
      </c>
      <c r="W10" t="s">
        <v>21</v>
      </c>
      <c r="X10">
        <v>0</v>
      </c>
    </row>
    <row r="11" spans="1:24" x14ac:dyDescent="0.2">
      <c r="A11" s="3" t="s">
        <v>382</v>
      </c>
      <c r="B11" s="3" t="s">
        <v>383</v>
      </c>
      <c r="C11" s="3" t="s">
        <v>331</v>
      </c>
      <c r="D11">
        <f t="shared" si="0"/>
        <v>88</v>
      </c>
      <c r="E11">
        <v>1</v>
      </c>
      <c r="F11">
        <v>0.5</v>
      </c>
      <c r="G11">
        <v>1</v>
      </c>
      <c r="H11">
        <f t="shared" si="1"/>
        <v>18</v>
      </c>
      <c r="I11">
        <v>1</v>
      </c>
      <c r="J11">
        <v>1</v>
      </c>
      <c r="K11">
        <v>0.5</v>
      </c>
      <c r="L11">
        <f t="shared" si="2"/>
        <v>17.5</v>
      </c>
      <c r="M11">
        <v>1</v>
      </c>
      <c r="N11">
        <v>1</v>
      </c>
      <c r="O11">
        <v>1</v>
      </c>
      <c r="P11">
        <f t="shared" si="3"/>
        <v>30</v>
      </c>
      <c r="Q11">
        <v>0</v>
      </c>
      <c r="R11">
        <f>20/25</f>
        <v>0.8</v>
      </c>
      <c r="S11">
        <v>1</v>
      </c>
      <c r="T11">
        <f t="shared" si="4"/>
        <v>25</v>
      </c>
      <c r="U11">
        <f t="shared" si="5"/>
        <v>88</v>
      </c>
      <c r="V11" t="s">
        <v>59</v>
      </c>
      <c r="W11" t="s">
        <v>60</v>
      </c>
      <c r="X11">
        <v>-2.5</v>
      </c>
    </row>
    <row r="12" spans="1:24" x14ac:dyDescent="0.2">
      <c r="A12" s="3" t="s">
        <v>384</v>
      </c>
      <c r="B12" s="3" t="s">
        <v>385</v>
      </c>
      <c r="C12" s="3" t="s">
        <v>325</v>
      </c>
      <c r="D12">
        <f t="shared" si="0"/>
        <v>93</v>
      </c>
      <c r="E12">
        <v>1</v>
      </c>
      <c r="F12">
        <v>0.5</v>
      </c>
      <c r="G12">
        <v>1</v>
      </c>
      <c r="H12">
        <f t="shared" si="1"/>
        <v>18</v>
      </c>
      <c r="I12">
        <v>0.5</v>
      </c>
      <c r="J12">
        <v>1</v>
      </c>
      <c r="K12">
        <v>1</v>
      </c>
      <c r="L12">
        <f t="shared" si="2"/>
        <v>17.5</v>
      </c>
      <c r="M12">
        <v>1</v>
      </c>
      <c r="N12">
        <v>1</v>
      </c>
      <c r="O12">
        <v>1</v>
      </c>
      <c r="P12">
        <f t="shared" si="3"/>
        <v>30</v>
      </c>
      <c r="Q12">
        <v>0</v>
      </c>
      <c r="R12">
        <v>1</v>
      </c>
      <c r="S12">
        <v>1</v>
      </c>
      <c r="T12">
        <f t="shared" si="4"/>
        <v>30</v>
      </c>
      <c r="U12">
        <f t="shared" si="5"/>
        <v>93</v>
      </c>
      <c r="V12" t="s">
        <v>58</v>
      </c>
      <c r="W12" t="s">
        <v>34</v>
      </c>
      <c r="X12">
        <v>-2.5</v>
      </c>
    </row>
    <row r="13" spans="1:24" x14ac:dyDescent="0.2">
      <c r="A13" s="3" t="s">
        <v>386</v>
      </c>
      <c r="B13" s="3" t="s">
        <v>387</v>
      </c>
      <c r="C13" s="3" t="s">
        <v>326</v>
      </c>
      <c r="D13">
        <f t="shared" si="0"/>
        <v>97</v>
      </c>
      <c r="E13">
        <v>1</v>
      </c>
      <c r="F13">
        <v>0.5</v>
      </c>
      <c r="G13">
        <v>1</v>
      </c>
      <c r="H13">
        <f t="shared" si="1"/>
        <v>18</v>
      </c>
      <c r="I13">
        <v>1</v>
      </c>
      <c r="J13">
        <v>1</v>
      </c>
      <c r="K13">
        <v>0.5</v>
      </c>
      <c r="L13">
        <f t="shared" si="2"/>
        <v>17.5</v>
      </c>
      <c r="M13">
        <v>1</v>
      </c>
      <c r="N13">
        <v>1</v>
      </c>
      <c r="O13">
        <v>1</v>
      </c>
      <c r="P13">
        <f t="shared" si="3"/>
        <v>30</v>
      </c>
      <c r="Q13">
        <v>0.25</v>
      </c>
      <c r="R13">
        <v>1</v>
      </c>
      <c r="S13">
        <v>1</v>
      </c>
      <c r="T13">
        <f t="shared" si="4"/>
        <v>31.25</v>
      </c>
      <c r="U13">
        <f t="shared" si="5"/>
        <v>96.75</v>
      </c>
      <c r="V13" t="s">
        <v>57</v>
      </c>
      <c r="W13" t="s">
        <v>21</v>
      </c>
      <c r="X13">
        <v>0</v>
      </c>
    </row>
    <row r="14" spans="1:24" x14ac:dyDescent="0.2">
      <c r="A14" s="3" t="s">
        <v>388</v>
      </c>
      <c r="B14" s="3" t="s">
        <v>389</v>
      </c>
      <c r="C14" s="3" t="s">
        <v>332</v>
      </c>
      <c r="D14">
        <f t="shared" si="0"/>
        <v>30</v>
      </c>
      <c r="E14">
        <v>1</v>
      </c>
      <c r="F14">
        <v>0</v>
      </c>
      <c r="G14">
        <v>1</v>
      </c>
      <c r="H14">
        <f t="shared" si="1"/>
        <v>16</v>
      </c>
      <c r="I14">
        <v>0.5</v>
      </c>
      <c r="J14">
        <v>0.5</v>
      </c>
      <c r="K14">
        <v>0</v>
      </c>
      <c r="L14">
        <f t="shared" si="2"/>
        <v>7.5</v>
      </c>
      <c r="M14">
        <v>1</v>
      </c>
      <c r="N14">
        <v>0.75</v>
      </c>
      <c r="O14">
        <v>0</v>
      </c>
      <c r="P14">
        <f t="shared" si="3"/>
        <v>16.25</v>
      </c>
      <c r="Q14">
        <v>0</v>
      </c>
      <c r="R14">
        <v>0</v>
      </c>
      <c r="S14">
        <v>0</v>
      </c>
      <c r="T14">
        <f t="shared" si="4"/>
        <v>0</v>
      </c>
      <c r="U14">
        <f t="shared" si="5"/>
        <v>29.75</v>
      </c>
      <c r="V14" t="s">
        <v>55</v>
      </c>
      <c r="W14" t="s">
        <v>56</v>
      </c>
      <c r="X14">
        <v>-10</v>
      </c>
    </row>
    <row r="15" spans="1:24" x14ac:dyDescent="0.2">
      <c r="A15" s="3" t="s">
        <v>390</v>
      </c>
      <c r="B15" s="3" t="s">
        <v>391</v>
      </c>
      <c r="C15" s="3" t="s">
        <v>349</v>
      </c>
      <c r="D15">
        <f t="shared" si="0"/>
        <v>46</v>
      </c>
      <c r="E15">
        <v>1</v>
      </c>
      <c r="F15">
        <v>0</v>
      </c>
      <c r="G15">
        <v>1</v>
      </c>
      <c r="H15">
        <f t="shared" si="1"/>
        <v>16</v>
      </c>
      <c r="I15">
        <v>0.5</v>
      </c>
      <c r="J15">
        <v>1</v>
      </c>
      <c r="K15">
        <v>0.5</v>
      </c>
      <c r="L15">
        <f t="shared" si="2"/>
        <v>15</v>
      </c>
      <c r="M15">
        <v>1</v>
      </c>
      <c r="N15">
        <v>0</v>
      </c>
      <c r="O15">
        <v>1</v>
      </c>
      <c r="P15">
        <f t="shared" si="3"/>
        <v>15</v>
      </c>
      <c r="Q15">
        <v>0</v>
      </c>
      <c r="R15">
        <v>0</v>
      </c>
      <c r="S15">
        <v>0</v>
      </c>
      <c r="T15">
        <f t="shared" si="4"/>
        <v>0</v>
      </c>
      <c r="U15">
        <f t="shared" si="5"/>
        <v>46</v>
      </c>
      <c r="V15" t="s">
        <v>54</v>
      </c>
      <c r="W15" t="s">
        <v>21</v>
      </c>
      <c r="X15">
        <v>0</v>
      </c>
    </row>
    <row r="16" spans="1:24" x14ac:dyDescent="0.2">
      <c r="A16" s="3" t="s">
        <v>394</v>
      </c>
      <c r="B16" s="3" t="s">
        <v>395</v>
      </c>
      <c r="C16" s="3" t="s">
        <v>320</v>
      </c>
      <c r="D16">
        <f t="shared" si="0"/>
        <v>98</v>
      </c>
      <c r="E16">
        <v>1</v>
      </c>
      <c r="F16">
        <v>1</v>
      </c>
      <c r="G16">
        <v>1</v>
      </c>
      <c r="H16">
        <f t="shared" si="1"/>
        <v>20</v>
      </c>
      <c r="I16">
        <v>0.75</v>
      </c>
      <c r="J16">
        <v>1</v>
      </c>
      <c r="K16">
        <v>1</v>
      </c>
      <c r="L16">
        <f t="shared" si="2"/>
        <v>18.75</v>
      </c>
      <c r="M16">
        <v>1</v>
      </c>
      <c r="N16">
        <v>1</v>
      </c>
      <c r="O16">
        <v>1</v>
      </c>
      <c r="P16">
        <f t="shared" si="3"/>
        <v>30</v>
      </c>
      <c r="Q16">
        <v>1</v>
      </c>
      <c r="R16">
        <v>1</v>
      </c>
      <c r="S16">
        <v>0.25</v>
      </c>
      <c r="T16">
        <f t="shared" si="4"/>
        <v>31.25</v>
      </c>
      <c r="U16">
        <f t="shared" si="5"/>
        <v>97.5</v>
      </c>
      <c r="V16" t="s">
        <v>53</v>
      </c>
      <c r="W16" t="s">
        <v>34</v>
      </c>
      <c r="X16">
        <v>-2.5</v>
      </c>
    </row>
    <row r="17" spans="1:24" x14ac:dyDescent="0.2">
      <c r="A17" s="3" t="s">
        <v>398</v>
      </c>
      <c r="B17" s="3" t="s">
        <v>399</v>
      </c>
      <c r="C17" s="3" t="s">
        <v>343</v>
      </c>
      <c r="D17">
        <f t="shared" si="0"/>
        <v>79</v>
      </c>
      <c r="E17">
        <v>1</v>
      </c>
      <c r="F17">
        <v>1</v>
      </c>
      <c r="G17">
        <v>1</v>
      </c>
      <c r="H17">
        <f xml:space="preserve"> 12 * $E17 + 4 * $F17 + 4 * $G17</f>
        <v>20</v>
      </c>
      <c r="I17">
        <v>0.5</v>
      </c>
      <c r="J17">
        <v>1</v>
      </c>
      <c r="K17">
        <v>1</v>
      </c>
      <c r="L17">
        <f xml:space="preserve"> $I17 * 5 + $J17 * 10 + $K17 *5</f>
        <v>17.5</v>
      </c>
      <c r="M17">
        <v>1</v>
      </c>
      <c r="N17">
        <v>0.25</v>
      </c>
      <c r="O17">
        <v>1</v>
      </c>
      <c r="P17">
        <f xml:space="preserve"> 5 * $M17 + $N17  *15 + $O17 * 10</f>
        <v>18.75</v>
      </c>
      <c r="Q17">
        <v>0.5</v>
      </c>
      <c r="R17">
        <f>20/25</f>
        <v>0.8</v>
      </c>
      <c r="S17">
        <v>0</v>
      </c>
      <c r="T17">
        <f>$Q17 * 5 + $R17 * 25   + $S17 * 5</f>
        <v>22.5</v>
      </c>
      <c r="U17">
        <f xml:space="preserve"> $H17 + $L17 + $P17 + $T17 + $X17</f>
        <v>78.75</v>
      </c>
      <c r="V17" t="s">
        <v>49</v>
      </c>
      <c r="W17" t="s">
        <v>21</v>
      </c>
      <c r="X17">
        <v>0</v>
      </c>
    </row>
    <row r="18" spans="1:24" x14ac:dyDescent="0.2">
      <c r="A18" s="3" t="s">
        <v>400</v>
      </c>
      <c r="B18" s="3" t="s">
        <v>401</v>
      </c>
      <c r="C18" s="3" t="s">
        <v>359</v>
      </c>
      <c r="D18">
        <f t="shared" si="0"/>
        <v>73</v>
      </c>
      <c r="E18">
        <v>1</v>
      </c>
      <c r="F18">
        <v>1</v>
      </c>
      <c r="G18">
        <v>0.25</v>
      </c>
      <c r="H18">
        <f t="shared" si="1"/>
        <v>17</v>
      </c>
      <c r="I18">
        <v>0.75</v>
      </c>
      <c r="J18">
        <v>1</v>
      </c>
      <c r="K18">
        <v>0.75</v>
      </c>
      <c r="L18">
        <f t="shared" si="2"/>
        <v>17.5</v>
      </c>
      <c r="M18">
        <v>1</v>
      </c>
      <c r="N18">
        <v>0.25</v>
      </c>
      <c r="O18">
        <v>0.75</v>
      </c>
      <c r="P18">
        <f t="shared" si="3"/>
        <v>16.25</v>
      </c>
      <c r="Q18">
        <v>0.5</v>
      </c>
      <c r="R18">
        <f>15/25</f>
        <v>0.6</v>
      </c>
      <c r="S18">
        <v>1</v>
      </c>
      <c r="T18">
        <f t="shared" si="4"/>
        <v>22.5</v>
      </c>
      <c r="U18">
        <f t="shared" si="5"/>
        <v>73.25</v>
      </c>
      <c r="V18" t="s">
        <v>50</v>
      </c>
      <c r="W18" t="s">
        <v>51</v>
      </c>
      <c r="X18">
        <v>0</v>
      </c>
    </row>
    <row r="19" spans="1:24" x14ac:dyDescent="0.2">
      <c r="A19" s="3" t="s">
        <v>402</v>
      </c>
      <c r="B19" s="3" t="s">
        <v>403</v>
      </c>
      <c r="C19" s="3" t="s">
        <v>342</v>
      </c>
      <c r="D19">
        <f t="shared" si="0"/>
        <v>65</v>
      </c>
      <c r="E19">
        <v>1</v>
      </c>
      <c r="F19">
        <v>1</v>
      </c>
      <c r="G19">
        <v>1</v>
      </c>
      <c r="H19">
        <f t="shared" si="1"/>
        <v>20</v>
      </c>
      <c r="I19">
        <v>1</v>
      </c>
      <c r="J19">
        <v>1</v>
      </c>
      <c r="K19">
        <v>0</v>
      </c>
      <c r="L19">
        <f t="shared" si="2"/>
        <v>15</v>
      </c>
      <c r="M19">
        <v>1</v>
      </c>
      <c r="N19">
        <v>0</v>
      </c>
      <c r="O19">
        <v>1</v>
      </c>
      <c r="P19">
        <f t="shared" si="3"/>
        <v>15</v>
      </c>
      <c r="Q19">
        <v>1</v>
      </c>
      <c r="R19">
        <f>5/25</f>
        <v>0.2</v>
      </c>
      <c r="S19">
        <v>1</v>
      </c>
      <c r="T19">
        <f t="shared" si="4"/>
        <v>15</v>
      </c>
      <c r="U19">
        <f t="shared" si="5"/>
        <v>65</v>
      </c>
      <c r="V19" t="s">
        <v>48</v>
      </c>
      <c r="W19" t="s">
        <v>21</v>
      </c>
      <c r="X19">
        <v>0</v>
      </c>
    </row>
    <row r="20" spans="1:24" x14ac:dyDescent="0.2">
      <c r="A20" s="3" t="s">
        <v>406</v>
      </c>
      <c r="B20" s="3" t="s">
        <v>407</v>
      </c>
      <c r="C20" s="3" t="s">
        <v>357</v>
      </c>
      <c r="D20">
        <f t="shared" si="0"/>
        <v>35</v>
      </c>
      <c r="E20">
        <v>1</v>
      </c>
      <c r="F20">
        <v>0.25</v>
      </c>
      <c r="G20">
        <v>1</v>
      </c>
      <c r="H20">
        <f t="shared" si="1"/>
        <v>17</v>
      </c>
      <c r="I20">
        <v>0.5</v>
      </c>
      <c r="J20">
        <v>1</v>
      </c>
      <c r="K20">
        <v>0</v>
      </c>
      <c r="L20">
        <f t="shared" si="2"/>
        <v>12.5</v>
      </c>
      <c r="M20">
        <v>1</v>
      </c>
      <c r="N20">
        <v>0</v>
      </c>
      <c r="O20">
        <v>0.5</v>
      </c>
      <c r="P20">
        <f t="shared" si="3"/>
        <v>10</v>
      </c>
      <c r="Q20">
        <v>0</v>
      </c>
      <c r="R20">
        <f xml:space="preserve"> 5/ 25</f>
        <v>0.2</v>
      </c>
      <c r="S20">
        <v>0</v>
      </c>
      <c r="T20">
        <f t="shared" si="4"/>
        <v>5</v>
      </c>
      <c r="U20">
        <f t="shared" si="5"/>
        <v>34.5</v>
      </c>
      <c r="V20" t="s">
        <v>47</v>
      </c>
      <c r="W20" t="s">
        <v>42</v>
      </c>
      <c r="X20">
        <v>-10</v>
      </c>
    </row>
    <row r="21" spans="1:24" x14ac:dyDescent="0.2">
      <c r="A21" s="3" t="s">
        <v>408</v>
      </c>
      <c r="B21" s="3" t="s">
        <v>409</v>
      </c>
      <c r="C21" s="3" t="s">
        <v>344</v>
      </c>
      <c r="D21">
        <f t="shared" si="0"/>
        <v>63</v>
      </c>
      <c r="E21">
        <v>1</v>
      </c>
      <c r="F21">
        <v>0.25</v>
      </c>
      <c r="G21">
        <v>1</v>
      </c>
      <c r="H21">
        <f t="shared" si="1"/>
        <v>17</v>
      </c>
      <c r="I21">
        <v>1</v>
      </c>
      <c r="J21">
        <v>1</v>
      </c>
      <c r="K21">
        <v>0</v>
      </c>
      <c r="L21">
        <f t="shared" si="2"/>
        <v>15</v>
      </c>
      <c r="M21">
        <v>1</v>
      </c>
      <c r="N21">
        <v>0.25</v>
      </c>
      <c r="O21">
        <v>0</v>
      </c>
      <c r="P21">
        <f t="shared" si="3"/>
        <v>8.75</v>
      </c>
      <c r="Q21">
        <v>0</v>
      </c>
      <c r="R21">
        <v>0.9</v>
      </c>
      <c r="S21">
        <v>1</v>
      </c>
      <c r="T21">
        <f t="shared" si="4"/>
        <v>27.5</v>
      </c>
      <c r="U21">
        <f t="shared" si="5"/>
        <v>63.25</v>
      </c>
      <c r="V21" t="s">
        <v>45</v>
      </c>
      <c r="W21" t="s">
        <v>46</v>
      </c>
      <c r="X21">
        <v>-5</v>
      </c>
    </row>
    <row r="22" spans="1:24" x14ac:dyDescent="0.2">
      <c r="A22" s="3" t="s">
        <v>410</v>
      </c>
      <c r="B22" s="3" t="s">
        <v>411</v>
      </c>
      <c r="C22" s="3" t="s">
        <v>315</v>
      </c>
      <c r="D22">
        <f t="shared" si="0"/>
        <v>100</v>
      </c>
      <c r="E22">
        <v>1</v>
      </c>
      <c r="F22">
        <v>1</v>
      </c>
      <c r="G22">
        <v>1</v>
      </c>
      <c r="H22">
        <f t="shared" si="1"/>
        <v>20</v>
      </c>
      <c r="I22">
        <v>1</v>
      </c>
      <c r="J22">
        <v>1</v>
      </c>
      <c r="K22">
        <v>1</v>
      </c>
      <c r="L22">
        <f t="shared" si="2"/>
        <v>20</v>
      </c>
      <c r="M22">
        <v>1</v>
      </c>
      <c r="N22">
        <v>1</v>
      </c>
      <c r="O22">
        <v>1</v>
      </c>
      <c r="P22">
        <f t="shared" si="3"/>
        <v>30</v>
      </c>
      <c r="Q22">
        <v>0.5</v>
      </c>
      <c r="R22">
        <v>0.9</v>
      </c>
      <c r="S22">
        <v>1</v>
      </c>
      <c r="T22">
        <f t="shared" si="4"/>
        <v>30</v>
      </c>
      <c r="U22">
        <f t="shared" si="5"/>
        <v>100</v>
      </c>
      <c r="V22" t="s">
        <v>44</v>
      </c>
      <c r="W22" t="s">
        <v>21</v>
      </c>
      <c r="X22">
        <v>0</v>
      </c>
    </row>
    <row r="23" spans="1:24" x14ac:dyDescent="0.2">
      <c r="A23" s="3" t="s">
        <v>416</v>
      </c>
      <c r="B23" s="3" t="s">
        <v>417</v>
      </c>
      <c r="C23" s="3" t="s">
        <v>313</v>
      </c>
      <c r="D23">
        <f t="shared" si="0"/>
        <v>100</v>
      </c>
      <c r="E23">
        <v>1</v>
      </c>
      <c r="F23">
        <v>1</v>
      </c>
      <c r="G23">
        <v>1</v>
      </c>
      <c r="H23">
        <f t="shared" si="1"/>
        <v>20</v>
      </c>
      <c r="I23">
        <v>1</v>
      </c>
      <c r="J23">
        <v>1</v>
      </c>
      <c r="K23">
        <v>1</v>
      </c>
      <c r="L23">
        <f t="shared" si="2"/>
        <v>20</v>
      </c>
      <c r="M23">
        <v>1</v>
      </c>
      <c r="N23">
        <v>1</v>
      </c>
      <c r="O23">
        <v>1</v>
      </c>
      <c r="P23">
        <f t="shared" si="3"/>
        <v>30</v>
      </c>
      <c r="Q23">
        <v>1</v>
      </c>
      <c r="R23">
        <v>1</v>
      </c>
      <c r="S23">
        <v>1</v>
      </c>
      <c r="T23">
        <f t="shared" si="4"/>
        <v>35</v>
      </c>
      <c r="U23">
        <f t="shared" si="5"/>
        <v>105</v>
      </c>
      <c r="V23" t="s">
        <v>43</v>
      </c>
      <c r="W23" t="s">
        <v>21</v>
      </c>
      <c r="X23">
        <v>0</v>
      </c>
    </row>
    <row r="24" spans="1:24" x14ac:dyDescent="0.2">
      <c r="A24" s="3" t="s">
        <v>418</v>
      </c>
      <c r="B24" s="3" t="s">
        <v>419</v>
      </c>
      <c r="C24" s="3" t="s">
        <v>346</v>
      </c>
      <c r="D24">
        <f t="shared" si="0"/>
        <v>60</v>
      </c>
      <c r="E24">
        <v>1</v>
      </c>
      <c r="F24">
        <v>1</v>
      </c>
      <c r="G24">
        <v>1</v>
      </c>
      <c r="H24">
        <f t="shared" si="1"/>
        <v>20</v>
      </c>
      <c r="I24">
        <v>1</v>
      </c>
      <c r="J24">
        <v>1</v>
      </c>
      <c r="K24">
        <v>0</v>
      </c>
      <c r="L24">
        <f t="shared" si="2"/>
        <v>15</v>
      </c>
      <c r="M24">
        <v>1</v>
      </c>
      <c r="N24">
        <v>1</v>
      </c>
      <c r="O24">
        <v>1</v>
      </c>
      <c r="P24">
        <f t="shared" si="3"/>
        <v>30</v>
      </c>
      <c r="Q24">
        <v>0</v>
      </c>
      <c r="R24">
        <v>0</v>
      </c>
      <c r="S24">
        <v>0</v>
      </c>
      <c r="T24">
        <f t="shared" si="4"/>
        <v>0</v>
      </c>
      <c r="U24">
        <f t="shared" si="5"/>
        <v>60</v>
      </c>
      <c r="W24" t="s">
        <v>42</v>
      </c>
      <c r="X24">
        <v>-5</v>
      </c>
    </row>
    <row r="25" spans="1:24" x14ac:dyDescent="0.2">
      <c r="A25" s="3" t="s">
        <v>420</v>
      </c>
      <c r="B25" s="3" t="s">
        <v>421</v>
      </c>
      <c r="C25" s="3" t="s">
        <v>312</v>
      </c>
      <c r="D25">
        <f t="shared" si="0"/>
        <v>55</v>
      </c>
      <c r="E25">
        <v>0.75</v>
      </c>
      <c r="F25">
        <v>1</v>
      </c>
      <c r="G25">
        <v>1</v>
      </c>
      <c r="H25">
        <f t="shared" si="1"/>
        <v>17</v>
      </c>
      <c r="I25">
        <v>0.5</v>
      </c>
      <c r="J25">
        <v>0.5</v>
      </c>
      <c r="K25">
        <v>0</v>
      </c>
      <c r="L25">
        <f t="shared" si="2"/>
        <v>7.5</v>
      </c>
      <c r="M25">
        <v>1</v>
      </c>
      <c r="N25">
        <v>1</v>
      </c>
      <c r="O25">
        <v>1</v>
      </c>
      <c r="P25">
        <f t="shared" si="3"/>
        <v>30</v>
      </c>
      <c r="Q25">
        <v>0</v>
      </c>
      <c r="R25">
        <v>0</v>
      </c>
      <c r="S25">
        <v>1</v>
      </c>
      <c r="T25">
        <f t="shared" si="4"/>
        <v>5</v>
      </c>
      <c r="U25">
        <f t="shared" si="5"/>
        <v>54.5</v>
      </c>
      <c r="V25" t="s">
        <v>40</v>
      </c>
      <c r="W25" t="s">
        <v>41</v>
      </c>
      <c r="X25">
        <v>-5</v>
      </c>
    </row>
    <row r="26" spans="1:24" x14ac:dyDescent="0.2">
      <c r="A26" s="3" t="s">
        <v>422</v>
      </c>
      <c r="B26" s="3" t="s">
        <v>423</v>
      </c>
      <c r="C26" s="3" t="s">
        <v>324</v>
      </c>
      <c r="D26">
        <f t="shared" si="0"/>
        <v>85</v>
      </c>
      <c r="E26">
        <v>1</v>
      </c>
      <c r="F26">
        <v>1</v>
      </c>
      <c r="G26">
        <v>1</v>
      </c>
      <c r="H26">
        <f t="shared" ref="H26:H41" si="6" xml:space="preserve"> 12 * $E26 + 4 * $F26 + 4 * $G26</f>
        <v>20</v>
      </c>
      <c r="I26">
        <v>1</v>
      </c>
      <c r="J26">
        <v>1</v>
      </c>
      <c r="K26">
        <v>0.5</v>
      </c>
      <c r="L26">
        <f t="shared" ref="L26:L41" si="7" xml:space="preserve"> $I26 * 5 + $J26 * 10 + $K26 *5</f>
        <v>17.5</v>
      </c>
      <c r="M26">
        <v>1</v>
      </c>
      <c r="N26">
        <v>1</v>
      </c>
      <c r="O26">
        <v>1</v>
      </c>
      <c r="P26">
        <f t="shared" ref="P26:P41" si="8" xml:space="preserve"> 5 * $M26 + $N26  *15 + $O26 * 10</f>
        <v>30</v>
      </c>
      <c r="Q26">
        <v>0</v>
      </c>
      <c r="R26">
        <v>0.5</v>
      </c>
      <c r="S26">
        <v>1</v>
      </c>
      <c r="T26">
        <f t="shared" ref="T26:T41" si="9">$Q26 * 5 + $R26 * 25   + $S26 * 5</f>
        <v>17.5</v>
      </c>
      <c r="U26">
        <f t="shared" ref="U26:U41" si="10" xml:space="preserve"> $H26 + $L26 + $P26 + $T26 + $X26</f>
        <v>85</v>
      </c>
      <c r="V26" t="s">
        <v>39</v>
      </c>
      <c r="W26" t="s">
        <v>21</v>
      </c>
      <c r="X26">
        <v>0</v>
      </c>
    </row>
    <row r="27" spans="1:24" x14ac:dyDescent="0.2">
      <c r="A27" s="3" t="s">
        <v>424</v>
      </c>
      <c r="B27" s="3" t="s">
        <v>425</v>
      </c>
      <c r="C27" s="3" t="s">
        <v>317</v>
      </c>
      <c r="D27">
        <f t="shared" si="0"/>
        <v>96</v>
      </c>
      <c r="E27">
        <v>1</v>
      </c>
      <c r="F27">
        <v>0.5</v>
      </c>
      <c r="G27">
        <v>1</v>
      </c>
      <c r="H27">
        <f t="shared" si="6"/>
        <v>18</v>
      </c>
      <c r="I27">
        <v>0.5</v>
      </c>
      <c r="J27">
        <v>1</v>
      </c>
      <c r="K27">
        <v>1</v>
      </c>
      <c r="L27">
        <f t="shared" si="7"/>
        <v>17.5</v>
      </c>
      <c r="M27">
        <v>1</v>
      </c>
      <c r="N27">
        <v>1</v>
      </c>
      <c r="O27">
        <v>1</v>
      </c>
      <c r="P27">
        <f t="shared" si="8"/>
        <v>30</v>
      </c>
      <c r="Q27">
        <v>1</v>
      </c>
      <c r="R27">
        <v>1</v>
      </c>
      <c r="S27">
        <v>0</v>
      </c>
      <c r="T27">
        <f t="shared" si="9"/>
        <v>30</v>
      </c>
      <c r="U27">
        <f t="shared" si="10"/>
        <v>95.5</v>
      </c>
      <c r="V27" t="s">
        <v>38</v>
      </c>
      <c r="W27" t="s">
        <v>21</v>
      </c>
      <c r="X27">
        <v>0</v>
      </c>
    </row>
    <row r="28" spans="1:24" x14ac:dyDescent="0.2">
      <c r="A28" s="3" t="s">
        <v>428</v>
      </c>
      <c r="B28" s="3" t="s">
        <v>429</v>
      </c>
      <c r="C28" s="3" t="s">
        <v>347</v>
      </c>
      <c r="D28">
        <f t="shared" si="0"/>
        <v>56</v>
      </c>
      <c r="E28">
        <v>1</v>
      </c>
      <c r="F28">
        <v>0</v>
      </c>
      <c r="G28">
        <v>1</v>
      </c>
      <c r="H28">
        <f t="shared" si="6"/>
        <v>16</v>
      </c>
      <c r="I28">
        <v>0.5</v>
      </c>
      <c r="J28">
        <v>0.5</v>
      </c>
      <c r="K28">
        <v>0</v>
      </c>
      <c r="L28">
        <f t="shared" si="7"/>
        <v>7.5</v>
      </c>
      <c r="M28">
        <v>1</v>
      </c>
      <c r="N28">
        <v>1</v>
      </c>
      <c r="O28">
        <v>1</v>
      </c>
      <c r="P28">
        <f t="shared" si="8"/>
        <v>30</v>
      </c>
      <c r="Q28">
        <v>0</v>
      </c>
      <c r="R28">
        <v>0.1</v>
      </c>
      <c r="S28">
        <v>0</v>
      </c>
      <c r="T28">
        <f t="shared" si="9"/>
        <v>2.5</v>
      </c>
      <c r="U28">
        <f t="shared" si="10"/>
        <v>56</v>
      </c>
      <c r="V28" t="s">
        <v>37</v>
      </c>
      <c r="W28" t="s">
        <v>21</v>
      </c>
      <c r="X28">
        <v>0</v>
      </c>
    </row>
    <row r="29" spans="1:24" x14ac:dyDescent="0.2">
      <c r="A29" s="3" t="s">
        <v>430</v>
      </c>
      <c r="B29" s="3" t="s">
        <v>431</v>
      </c>
      <c r="C29" s="3" t="s">
        <v>338</v>
      </c>
      <c r="D29">
        <f t="shared" si="0"/>
        <v>95</v>
      </c>
      <c r="E29">
        <v>0.5</v>
      </c>
      <c r="F29">
        <v>1</v>
      </c>
      <c r="G29">
        <v>1</v>
      </c>
      <c r="H29">
        <f t="shared" si="6"/>
        <v>14</v>
      </c>
      <c r="I29">
        <v>1</v>
      </c>
      <c r="J29">
        <v>1</v>
      </c>
      <c r="K29">
        <v>1</v>
      </c>
      <c r="L29">
        <f t="shared" si="7"/>
        <v>20</v>
      </c>
      <c r="M29">
        <v>1</v>
      </c>
      <c r="N29">
        <v>1</v>
      </c>
      <c r="O29">
        <v>1</v>
      </c>
      <c r="P29">
        <f t="shared" si="8"/>
        <v>30</v>
      </c>
      <c r="Q29">
        <v>0.25</v>
      </c>
      <c r="R29">
        <v>1</v>
      </c>
      <c r="S29">
        <v>1</v>
      </c>
      <c r="T29">
        <f t="shared" si="9"/>
        <v>31.25</v>
      </c>
      <c r="U29">
        <f t="shared" si="10"/>
        <v>95.25</v>
      </c>
      <c r="V29" t="s">
        <v>35</v>
      </c>
      <c r="W29" t="s">
        <v>36</v>
      </c>
    </row>
    <row r="30" spans="1:24" x14ac:dyDescent="0.2">
      <c r="A30" s="3" t="s">
        <v>432</v>
      </c>
      <c r="B30" s="3" t="s">
        <v>433</v>
      </c>
      <c r="C30" s="3" t="s">
        <v>334</v>
      </c>
      <c r="D30">
        <f t="shared" si="0"/>
        <v>70</v>
      </c>
      <c r="E30">
        <v>1</v>
      </c>
      <c r="F30">
        <v>1</v>
      </c>
      <c r="G30">
        <v>1</v>
      </c>
      <c r="H30">
        <f t="shared" si="6"/>
        <v>20</v>
      </c>
      <c r="I30">
        <v>1</v>
      </c>
      <c r="J30">
        <v>1</v>
      </c>
      <c r="K30">
        <v>1</v>
      </c>
      <c r="L30">
        <f t="shared" si="7"/>
        <v>20</v>
      </c>
      <c r="M30">
        <v>1</v>
      </c>
      <c r="N30">
        <v>1</v>
      </c>
      <c r="O30">
        <v>1</v>
      </c>
      <c r="P30">
        <f t="shared" si="8"/>
        <v>30</v>
      </c>
      <c r="Q30">
        <v>0</v>
      </c>
      <c r="R30">
        <v>0</v>
      </c>
      <c r="S30">
        <v>0</v>
      </c>
      <c r="T30">
        <f t="shared" si="9"/>
        <v>0</v>
      </c>
      <c r="U30">
        <f t="shared" si="10"/>
        <v>70</v>
      </c>
      <c r="W30" t="s">
        <v>21</v>
      </c>
      <c r="X30">
        <v>0</v>
      </c>
    </row>
    <row r="31" spans="1:24" x14ac:dyDescent="0.2">
      <c r="A31" s="3" t="s">
        <v>434</v>
      </c>
      <c r="B31" s="3" t="s">
        <v>435</v>
      </c>
      <c r="C31" s="3" t="s">
        <v>356</v>
      </c>
      <c r="D31">
        <f t="shared" si="0"/>
        <v>60</v>
      </c>
      <c r="E31">
        <v>1</v>
      </c>
      <c r="F31">
        <v>1</v>
      </c>
      <c r="G31">
        <v>1</v>
      </c>
      <c r="H31">
        <f t="shared" si="6"/>
        <v>20</v>
      </c>
      <c r="I31">
        <v>1</v>
      </c>
      <c r="J31">
        <v>1</v>
      </c>
      <c r="K31">
        <v>1</v>
      </c>
      <c r="L31">
        <f t="shared" si="7"/>
        <v>20</v>
      </c>
      <c r="M31">
        <v>1</v>
      </c>
      <c r="N31">
        <v>0</v>
      </c>
      <c r="O31">
        <v>0</v>
      </c>
      <c r="P31">
        <f t="shared" si="8"/>
        <v>5</v>
      </c>
      <c r="Q31">
        <v>0</v>
      </c>
      <c r="R31">
        <f>20/25</f>
        <v>0.8</v>
      </c>
      <c r="S31">
        <v>0</v>
      </c>
      <c r="T31">
        <f t="shared" si="9"/>
        <v>20</v>
      </c>
      <c r="U31">
        <f t="shared" si="10"/>
        <v>60</v>
      </c>
      <c r="V31" t="s">
        <v>33</v>
      </c>
      <c r="W31" t="s">
        <v>21</v>
      </c>
      <c r="X31">
        <v>-5</v>
      </c>
    </row>
    <row r="32" spans="1:24" x14ac:dyDescent="0.2">
      <c r="A32" s="3" t="s">
        <v>436</v>
      </c>
      <c r="B32" s="3" t="s">
        <v>437</v>
      </c>
      <c r="C32" s="3" t="s">
        <v>322</v>
      </c>
      <c r="D32">
        <f t="shared" si="0"/>
        <v>64</v>
      </c>
      <c r="E32">
        <v>1</v>
      </c>
      <c r="F32">
        <v>1</v>
      </c>
      <c r="G32">
        <v>1</v>
      </c>
      <c r="H32">
        <f t="shared" si="6"/>
        <v>20</v>
      </c>
      <c r="I32">
        <v>1</v>
      </c>
      <c r="J32">
        <v>1</v>
      </c>
      <c r="K32">
        <v>0.25</v>
      </c>
      <c r="L32">
        <f t="shared" si="7"/>
        <v>16.25</v>
      </c>
      <c r="M32">
        <v>1</v>
      </c>
      <c r="N32">
        <v>0.75</v>
      </c>
      <c r="O32">
        <v>1</v>
      </c>
      <c r="P32">
        <f t="shared" si="8"/>
        <v>26.25</v>
      </c>
      <c r="Q32">
        <v>0.25</v>
      </c>
      <c r="R32">
        <f>5/25</f>
        <v>0.2</v>
      </c>
      <c r="S32">
        <v>0</v>
      </c>
      <c r="T32">
        <f t="shared" si="9"/>
        <v>6.25</v>
      </c>
      <c r="U32">
        <f t="shared" si="10"/>
        <v>63.75</v>
      </c>
      <c r="V32" t="s">
        <v>31</v>
      </c>
      <c r="W32" t="s">
        <v>32</v>
      </c>
      <c r="X32">
        <v>-5</v>
      </c>
    </row>
    <row r="33" spans="1:24" x14ac:dyDescent="0.2">
      <c r="A33" s="3" t="s">
        <v>438</v>
      </c>
      <c r="B33" s="3" t="s">
        <v>439</v>
      </c>
      <c r="C33" s="3" t="s">
        <v>318</v>
      </c>
      <c r="D33">
        <f t="shared" si="0"/>
        <v>80</v>
      </c>
      <c r="E33">
        <v>1</v>
      </c>
      <c r="F33">
        <v>1</v>
      </c>
      <c r="G33">
        <v>1</v>
      </c>
      <c r="H33">
        <f t="shared" si="6"/>
        <v>20</v>
      </c>
      <c r="I33">
        <v>1</v>
      </c>
      <c r="J33">
        <v>1</v>
      </c>
      <c r="K33">
        <v>0</v>
      </c>
      <c r="L33">
        <f t="shared" si="7"/>
        <v>15</v>
      </c>
      <c r="M33">
        <v>1</v>
      </c>
      <c r="N33">
        <v>1</v>
      </c>
      <c r="O33">
        <v>1</v>
      </c>
      <c r="P33">
        <f t="shared" si="8"/>
        <v>30</v>
      </c>
      <c r="Q33">
        <v>0</v>
      </c>
      <c r="R33">
        <f>10/25</f>
        <v>0.4</v>
      </c>
      <c r="S33">
        <v>1</v>
      </c>
      <c r="T33">
        <f t="shared" si="9"/>
        <v>15</v>
      </c>
      <c r="U33">
        <f t="shared" si="10"/>
        <v>80</v>
      </c>
      <c r="W33" t="s">
        <v>30</v>
      </c>
      <c r="X33">
        <v>0</v>
      </c>
    </row>
    <row r="34" spans="1:24" x14ac:dyDescent="0.2">
      <c r="A34" s="3" t="s">
        <v>442</v>
      </c>
      <c r="B34" s="3" t="s">
        <v>443</v>
      </c>
      <c r="C34" s="3" t="s">
        <v>330</v>
      </c>
      <c r="D34">
        <f t="shared" si="0"/>
        <v>55</v>
      </c>
      <c r="E34">
        <v>1</v>
      </c>
      <c r="F34">
        <v>1</v>
      </c>
      <c r="G34">
        <v>1</v>
      </c>
      <c r="H34">
        <f t="shared" si="6"/>
        <v>20</v>
      </c>
      <c r="I34">
        <v>0.5</v>
      </c>
      <c r="J34">
        <v>1</v>
      </c>
      <c r="K34">
        <v>0</v>
      </c>
      <c r="L34">
        <f t="shared" si="7"/>
        <v>12.5</v>
      </c>
      <c r="M34">
        <v>1</v>
      </c>
      <c r="N34">
        <v>0.5</v>
      </c>
      <c r="O34">
        <v>1</v>
      </c>
      <c r="P34">
        <f t="shared" si="8"/>
        <v>22.5</v>
      </c>
      <c r="Q34">
        <v>0</v>
      </c>
      <c r="R34">
        <v>0</v>
      </c>
      <c r="S34">
        <v>0</v>
      </c>
      <c r="T34">
        <f t="shared" si="9"/>
        <v>0</v>
      </c>
      <c r="U34">
        <f t="shared" si="10"/>
        <v>55</v>
      </c>
      <c r="V34" t="s">
        <v>29</v>
      </c>
      <c r="W34" t="s">
        <v>21</v>
      </c>
      <c r="X34">
        <v>0</v>
      </c>
    </row>
    <row r="35" spans="1:24" x14ac:dyDescent="0.2">
      <c r="A35" s="3" t="s">
        <v>444</v>
      </c>
      <c r="B35" s="3" t="s">
        <v>445</v>
      </c>
      <c r="C35" s="3" t="s">
        <v>327</v>
      </c>
      <c r="D35">
        <f t="shared" si="0"/>
        <v>56</v>
      </c>
      <c r="E35">
        <v>1</v>
      </c>
      <c r="F35">
        <v>1</v>
      </c>
      <c r="G35">
        <v>1</v>
      </c>
      <c r="H35">
        <f t="shared" si="6"/>
        <v>20</v>
      </c>
      <c r="I35">
        <v>1</v>
      </c>
      <c r="J35">
        <v>1</v>
      </c>
      <c r="K35">
        <v>1</v>
      </c>
      <c r="L35">
        <f t="shared" si="7"/>
        <v>20</v>
      </c>
      <c r="M35">
        <v>1</v>
      </c>
      <c r="N35">
        <v>0</v>
      </c>
      <c r="O35">
        <v>1</v>
      </c>
      <c r="P35">
        <f t="shared" si="8"/>
        <v>15</v>
      </c>
      <c r="Q35">
        <v>0.25</v>
      </c>
      <c r="R35">
        <v>0</v>
      </c>
      <c r="S35">
        <v>0</v>
      </c>
      <c r="T35">
        <f t="shared" si="9"/>
        <v>1.25</v>
      </c>
      <c r="U35">
        <f t="shared" si="10"/>
        <v>56.25</v>
      </c>
      <c r="W35" t="s">
        <v>21</v>
      </c>
      <c r="X35">
        <v>0</v>
      </c>
    </row>
    <row r="36" spans="1:24" x14ac:dyDescent="0.2">
      <c r="A36" s="3" t="s">
        <v>446</v>
      </c>
      <c r="B36" s="3" t="s">
        <v>447</v>
      </c>
      <c r="C36" s="3" t="s">
        <v>329</v>
      </c>
      <c r="D36">
        <f t="shared" si="0"/>
        <v>59</v>
      </c>
      <c r="E36">
        <v>0.5</v>
      </c>
      <c r="F36">
        <v>1</v>
      </c>
      <c r="G36">
        <v>1</v>
      </c>
      <c r="H36">
        <f t="shared" si="6"/>
        <v>14</v>
      </c>
      <c r="I36">
        <v>1</v>
      </c>
      <c r="J36">
        <v>1</v>
      </c>
      <c r="K36">
        <v>0.5</v>
      </c>
      <c r="L36">
        <f t="shared" si="7"/>
        <v>17.5</v>
      </c>
      <c r="M36">
        <v>0.5</v>
      </c>
      <c r="N36">
        <v>1</v>
      </c>
      <c r="O36">
        <v>1</v>
      </c>
      <c r="P36">
        <f t="shared" si="8"/>
        <v>27.5</v>
      </c>
      <c r="Q36">
        <v>0</v>
      </c>
      <c r="R36">
        <v>0</v>
      </c>
      <c r="S36">
        <v>0</v>
      </c>
      <c r="T36">
        <f t="shared" si="9"/>
        <v>0</v>
      </c>
      <c r="U36">
        <f t="shared" si="10"/>
        <v>59</v>
      </c>
      <c r="V36" t="s">
        <v>28</v>
      </c>
      <c r="W36" t="s">
        <v>21</v>
      </c>
      <c r="X36">
        <v>0</v>
      </c>
    </row>
    <row r="37" spans="1:24" x14ac:dyDescent="0.2">
      <c r="A37" s="3" t="s">
        <v>448</v>
      </c>
      <c r="B37" s="3" t="s">
        <v>449</v>
      </c>
      <c r="C37" s="3" t="s">
        <v>323</v>
      </c>
      <c r="D37">
        <f t="shared" si="0"/>
        <v>73</v>
      </c>
      <c r="E37">
        <v>0.75</v>
      </c>
      <c r="F37">
        <v>1</v>
      </c>
      <c r="G37">
        <v>1</v>
      </c>
      <c r="H37">
        <f t="shared" si="6"/>
        <v>17</v>
      </c>
      <c r="I37">
        <v>0.5</v>
      </c>
      <c r="J37">
        <v>1</v>
      </c>
      <c r="K37">
        <v>0.75</v>
      </c>
      <c r="L37">
        <f t="shared" si="7"/>
        <v>16.25</v>
      </c>
      <c r="M37">
        <v>1</v>
      </c>
      <c r="N37">
        <v>0</v>
      </c>
      <c r="O37">
        <v>1</v>
      </c>
      <c r="P37">
        <f t="shared" si="8"/>
        <v>15</v>
      </c>
      <c r="Q37">
        <v>0</v>
      </c>
      <c r="R37">
        <f>20/25</f>
        <v>0.8</v>
      </c>
      <c r="S37">
        <v>1</v>
      </c>
      <c r="T37">
        <f t="shared" si="9"/>
        <v>25</v>
      </c>
      <c r="U37">
        <f t="shared" si="10"/>
        <v>73.25</v>
      </c>
      <c r="V37" t="s">
        <v>26</v>
      </c>
      <c r="W37" t="s">
        <v>27</v>
      </c>
      <c r="X37">
        <v>0</v>
      </c>
    </row>
    <row r="38" spans="1:24" x14ac:dyDescent="0.2">
      <c r="A38" s="3" t="s">
        <v>450</v>
      </c>
      <c r="B38" s="3" t="s">
        <v>451</v>
      </c>
      <c r="C38" s="3" t="s">
        <v>319</v>
      </c>
      <c r="D38">
        <f t="shared" si="0"/>
        <v>70</v>
      </c>
      <c r="E38">
        <v>1</v>
      </c>
      <c r="F38">
        <v>1</v>
      </c>
      <c r="G38">
        <v>1</v>
      </c>
      <c r="H38">
        <f t="shared" si="6"/>
        <v>20</v>
      </c>
      <c r="I38">
        <v>1</v>
      </c>
      <c r="J38">
        <v>0.75</v>
      </c>
      <c r="K38">
        <v>1</v>
      </c>
      <c r="L38">
        <f t="shared" si="7"/>
        <v>17.5</v>
      </c>
      <c r="M38">
        <v>1</v>
      </c>
      <c r="N38">
        <v>1</v>
      </c>
      <c r="O38">
        <v>1</v>
      </c>
      <c r="P38">
        <f t="shared" si="8"/>
        <v>30</v>
      </c>
      <c r="Q38">
        <v>0</v>
      </c>
      <c r="R38">
        <v>0.1</v>
      </c>
      <c r="S38">
        <v>0</v>
      </c>
      <c r="T38">
        <f t="shared" si="9"/>
        <v>2.5</v>
      </c>
      <c r="U38">
        <f t="shared" si="10"/>
        <v>70</v>
      </c>
      <c r="V38" t="s">
        <v>25</v>
      </c>
      <c r="W38" t="s">
        <v>21</v>
      </c>
      <c r="X38">
        <v>0</v>
      </c>
    </row>
    <row r="39" spans="1:24" x14ac:dyDescent="0.2">
      <c r="A39" s="3" t="s">
        <v>452</v>
      </c>
      <c r="B39" s="3" t="s">
        <v>453</v>
      </c>
      <c r="C39" s="3" t="s">
        <v>337</v>
      </c>
      <c r="D39">
        <f t="shared" si="0"/>
        <v>65</v>
      </c>
      <c r="E39">
        <v>1</v>
      </c>
      <c r="F39">
        <v>1</v>
      </c>
      <c r="G39">
        <v>1</v>
      </c>
      <c r="H39">
        <f t="shared" si="6"/>
        <v>20</v>
      </c>
      <c r="I39">
        <v>1</v>
      </c>
      <c r="J39">
        <v>1</v>
      </c>
      <c r="K39">
        <v>0</v>
      </c>
      <c r="L39">
        <f t="shared" si="7"/>
        <v>15</v>
      </c>
      <c r="M39">
        <v>1</v>
      </c>
      <c r="N39">
        <v>1</v>
      </c>
      <c r="O39">
        <v>1</v>
      </c>
      <c r="P39">
        <f t="shared" si="8"/>
        <v>30</v>
      </c>
      <c r="Q39">
        <v>0</v>
      </c>
      <c r="R39">
        <v>0</v>
      </c>
      <c r="S39">
        <v>0</v>
      </c>
      <c r="T39">
        <f t="shared" si="9"/>
        <v>0</v>
      </c>
      <c r="U39">
        <f t="shared" si="10"/>
        <v>65</v>
      </c>
      <c r="V39" t="s">
        <v>24</v>
      </c>
      <c r="W39" t="s">
        <v>21</v>
      </c>
      <c r="X39">
        <v>0</v>
      </c>
    </row>
    <row r="40" spans="1:24" x14ac:dyDescent="0.2">
      <c r="A40" s="3" t="s">
        <v>454</v>
      </c>
      <c r="B40" s="3" t="s">
        <v>455</v>
      </c>
      <c r="C40" s="3" t="s">
        <v>351</v>
      </c>
      <c r="D40">
        <f t="shared" si="0"/>
        <v>100</v>
      </c>
      <c r="E40">
        <v>1</v>
      </c>
      <c r="F40">
        <v>1</v>
      </c>
      <c r="G40">
        <v>1</v>
      </c>
      <c r="H40">
        <f t="shared" si="6"/>
        <v>20</v>
      </c>
      <c r="I40">
        <v>1</v>
      </c>
      <c r="J40">
        <v>1</v>
      </c>
      <c r="K40">
        <v>1</v>
      </c>
      <c r="L40">
        <f t="shared" si="7"/>
        <v>20</v>
      </c>
      <c r="M40">
        <v>1</v>
      </c>
      <c r="N40">
        <v>1</v>
      </c>
      <c r="O40">
        <v>1</v>
      </c>
      <c r="P40">
        <f t="shared" si="8"/>
        <v>30</v>
      </c>
      <c r="Q40">
        <v>1</v>
      </c>
      <c r="R40">
        <f>20/25</f>
        <v>0.8</v>
      </c>
      <c r="S40">
        <v>1</v>
      </c>
      <c r="T40">
        <f t="shared" si="9"/>
        <v>30</v>
      </c>
      <c r="U40">
        <f t="shared" si="10"/>
        <v>100</v>
      </c>
      <c r="V40" t="s">
        <v>23</v>
      </c>
      <c r="W40" t="s">
        <v>21</v>
      </c>
      <c r="X40">
        <v>0</v>
      </c>
    </row>
    <row r="41" spans="1:24" x14ac:dyDescent="0.2">
      <c r="A41" s="3" t="s">
        <v>458</v>
      </c>
      <c r="B41" s="3" t="s">
        <v>459</v>
      </c>
      <c r="C41" s="3" t="s">
        <v>341</v>
      </c>
      <c r="D41">
        <f t="shared" si="0"/>
        <v>70</v>
      </c>
      <c r="E41">
        <v>1</v>
      </c>
      <c r="F41">
        <v>1</v>
      </c>
      <c r="G41">
        <v>1</v>
      </c>
      <c r="H41">
        <f t="shared" si="6"/>
        <v>20</v>
      </c>
      <c r="I41">
        <v>1</v>
      </c>
      <c r="J41">
        <v>1</v>
      </c>
      <c r="K41">
        <v>1</v>
      </c>
      <c r="L41">
        <f t="shared" si="7"/>
        <v>20</v>
      </c>
      <c r="M41">
        <v>1</v>
      </c>
      <c r="N41">
        <v>1</v>
      </c>
      <c r="O41">
        <v>1</v>
      </c>
      <c r="P41">
        <f t="shared" si="8"/>
        <v>30</v>
      </c>
      <c r="Q41">
        <v>0</v>
      </c>
      <c r="R41">
        <v>0</v>
      </c>
      <c r="S41">
        <v>0</v>
      </c>
      <c r="T41">
        <f t="shared" si="9"/>
        <v>0</v>
      </c>
      <c r="U41">
        <f t="shared" si="10"/>
        <v>70</v>
      </c>
      <c r="V41" t="s">
        <v>22</v>
      </c>
      <c r="W41" t="s">
        <v>21</v>
      </c>
      <c r="X41">
        <v>0</v>
      </c>
    </row>
  </sheetData>
  <sortState ref="A2:X55">
    <sortCondition ref="A2"/>
  </sortState>
  <conditionalFormatting sqref="D2:D41">
    <cfRule type="cellIs" dxfId="5" priority="17" operator="greaterThanOrEqual">
      <formula>50</formula>
    </cfRule>
    <cfRule type="cellIs" dxfId="4" priority="18" operator="greaterThanOrEqual">
      <formula>50</formula>
    </cfRule>
  </conditionalFormatting>
  <conditionalFormatting sqref="D42">
    <cfRule type="cellIs" dxfId="3" priority="9" operator="greaterThanOrEqual">
      <formula>50</formula>
    </cfRule>
    <cfRule type="cellIs" dxfId="2" priority="10" operator="greaterThanOrEqual">
      <formula>50</formula>
    </cfRule>
  </conditionalFormatting>
  <conditionalFormatting sqref="D1">
    <cfRule type="cellIs" dxfId="1" priority="2" operator="greaterThanOrEqual">
      <formula>50</formula>
    </cfRule>
  </conditionalFormatting>
  <conditionalFormatting sqref="D1">
    <cfRule type="cellIs" dxfId="0" priority="1" operator="lessThanOrEqual">
      <formula>50</formula>
    </cfRule>
  </conditionalFormatting>
  <pageMargins left="0.7" right="0.7"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Exam1</vt:lpstr>
      <vt:lpstr>Assignment</vt:lpstr>
      <vt:lpstr>Exam2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2019-01-22T07:30:30Z</dcterms:created>
  <dcterms:modified xsi:type="dcterms:W3CDTF">2019-10-24T18:42:14Z</dcterms:modified>
</cp:coreProperties>
</file>