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<sst xmlns="http://schemas.openxmlformats.org/spreadsheetml/2006/main" count="175" uniqueCount="68">
  <si>
    <t>Date</t>
  </si>
  <si>
    <t>Control</t>
  </si>
  <si>
    <t>Pageviews</t>
  </si>
  <si>
    <t>Experiment</t>
  </si>
  <si>
    <t>Diff</t>
  </si>
  <si>
    <t>Clicks</t>
  </si>
  <si>
    <t>Enrollments</t>
  </si>
  <si>
    <t>Payments</t>
  </si>
  <si>
    <t>gross conversion</t>
  </si>
  <si>
    <t>Net conversion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</si>
  <si>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</si>
  <si>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</si>
  <si>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</si>
  <si>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</si>
  <si>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</si>
  <si>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</si>
  <si>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</si>
  <si>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</si>
  <si>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</si>
  <si>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</si>
  <si>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</si>
  <si>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</si>
  <si>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</si>
  <si>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</si>
  <si>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</si>
  <si>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</si>
  <si>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</si>
  <si>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</si>
  <si>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</si>
  <si>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</si>
  <si>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</si>
  <si>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</si>
  <si>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</si>
  <si>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</si>
  <si>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</si>
  <si>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</si>
  <si>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</si>
  <si>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</si>
  <si>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</si>
  <si>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</si>
  <si>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</si>
  <si>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</si>
  <si>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</si>
  <si>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</si>
  <si>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</si>
  <si>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</si>
  <si>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</si>
  <si>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Total</t>
  </si>
  <si>
    <t>Sum</t>
  </si>
  <si>
    <t>SE</t>
  </si>
  <si>
    <t>Margin of Err</t>
  </si>
  <si>
    <t>Upper Bound</t>
  </si>
  <si>
    <t>Lower Bound</t>
  </si>
  <si>
    <t>Observed (control)</t>
  </si>
  <si>
    <t>Click through rate</t>
  </si>
  <si>
    <t>p hat pool</t>
  </si>
  <si>
    <t>1/N</t>
  </si>
  <si>
    <t>SE pool</t>
  </si>
  <si>
    <t>Payment</t>
  </si>
  <si>
    <t>Enrollment</t>
  </si>
  <si>
    <t>Rerention</t>
  </si>
  <si>
    <t>Gross conversion</t>
  </si>
  <si>
    <t>Diff (exp-control)</t>
  </si>
  <si>
    <t>1/Ncon+1/Nexp</t>
  </si>
  <si>
    <t>z score</t>
  </si>
  <si>
    <t>P value</t>
  </si>
  <si>
    <t>&lt;0.0001</t>
  </si>
  <si>
    <t>Con&lt;Exp?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</si>
</sst>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4">
    <font>
      <sz val="10.0"/>
      <color rgb="FF000000"/>
      <name val="Arial"/>
    </font>
    <font/>
    <font>
      <sz val="10.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2" numFmtId="0" xfId="0" applyAlignment="1" applyFill="1" applyFont="1">
      <alignment horizontal="right"/>
    </xf>
    <xf borderId="0" fillId="0" fontId="2" numFmtId="0" xfId="0" applyFont="1"/>
    <xf borderId="0" fillId="2" fontId="2" numFmtId="0" xfId="0" applyAlignment="1" applyFont="1">
      <alignment/>
    </xf>
    <xf borderId="0" fillId="2" fontId="2" numFmtId="10" xfId="0" applyAlignment="1" applyFont="1" applyNumberFormat="1">
      <alignment/>
    </xf>
    <xf borderId="0" fillId="0" fontId="3" numFmtId="0" xfId="0" applyAlignment="1" applyFont="1">
      <alignment/>
    </xf>
    <xf borderId="0" fillId="3" fontId="3" numFmtId="0" xfId="0" applyAlignment="1" applyFill="1" applyFont="1">
      <alignment/>
    </xf>
    <xf borderId="0" fillId="3" fontId="1" numFmtId="0" xfId="0" applyAlignment="1" applyFont="1">
      <alignment/>
    </xf>
    <xf borderId="0" fillId="0" fontId="1" numFmtId="164" xfId="0" applyFont="1" applyNumberFormat="1"/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5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</row>
    <row r="2">
      <c r="A2" s="2" t="s">
        <v>10</v>
      </c>
      <c r="B2" s="4">
        <v>7723.0</v>
      </c>
      <c r="C2" s="4">
        <v>687.0</v>
      </c>
      <c r="D2" s="4">
        <v>134.0</v>
      </c>
      <c r="E2" s="4">
        <v>70.0</v>
      </c>
    </row>
    <row r="3">
      <c r="A3" s="2" t="s">
        <v>11</v>
      </c>
      <c r="B3" s="4">
        <v>9102.0</v>
      </c>
      <c r="C3" s="4">
        <v>779.0</v>
      </c>
      <c r="D3" s="4">
        <v>147.0</v>
      </c>
      <c r="E3" s="4">
        <v>70.0</v>
      </c>
    </row>
    <row r="4">
      <c r="A4" s="2" t="s">
        <v>12</v>
      </c>
      <c r="B4" s="4">
        <v>10511.0</v>
      </c>
      <c r="C4" s="4">
        <v>909.0</v>
      </c>
      <c r="D4" s="4">
        <v>167.0</v>
      </c>
      <c r="E4" s="4">
        <v>95.0</v>
      </c>
    </row>
    <row r="5">
      <c r="A5" s="2" t="s">
        <v>13</v>
      </c>
      <c r="B5" s="4">
        <v>9871.0</v>
      </c>
      <c r="C5" s="4">
        <v>836.0</v>
      </c>
      <c r="D5" s="4">
        <v>156.0</v>
      </c>
      <c r="E5" s="4">
        <v>105.0</v>
      </c>
    </row>
    <row r="6">
      <c r="A6" s="2" t="s">
        <v>14</v>
      </c>
      <c r="B6" s="4">
        <v>10014.0</v>
      </c>
      <c r="C6" s="4">
        <v>837.0</v>
      </c>
      <c r="D6" s="4">
        <v>163.0</v>
      </c>
      <c r="E6" s="4">
        <v>64.0</v>
      </c>
    </row>
    <row r="7">
      <c r="A7" s="2" t="s">
        <v>15</v>
      </c>
      <c r="B7" s="4">
        <v>9670.0</v>
      </c>
      <c r="C7" s="4">
        <v>823.0</v>
      </c>
      <c r="D7" s="4">
        <v>138.0</v>
      </c>
      <c r="E7" s="4">
        <v>82.0</v>
      </c>
    </row>
    <row r="8">
      <c r="A8" s="2" t="s">
        <v>16</v>
      </c>
      <c r="B8" s="4">
        <v>9008.0</v>
      </c>
      <c r="C8" s="4">
        <v>748.0</v>
      </c>
      <c r="D8" s="4">
        <v>146.0</v>
      </c>
      <c r="E8" s="4">
        <v>76.0</v>
      </c>
    </row>
    <row r="9">
      <c r="A9" s="2" t="s">
        <v>17</v>
      </c>
      <c r="B9" s="4">
        <v>7434.0</v>
      </c>
      <c r="C9" s="4">
        <v>632.0</v>
      </c>
      <c r="D9" s="4">
        <v>110.0</v>
      </c>
      <c r="E9" s="4">
        <v>70.0</v>
      </c>
    </row>
    <row r="10">
      <c r="A10" s="2" t="s">
        <v>18</v>
      </c>
      <c r="B10" s="4">
        <v>8459.0</v>
      </c>
      <c r="C10" s="4">
        <v>691.0</v>
      </c>
      <c r="D10" s="4">
        <v>131.0</v>
      </c>
      <c r="E10" s="4">
        <v>60.0</v>
      </c>
    </row>
    <row r="11">
      <c r="A11" s="2" t="s">
        <v>19</v>
      </c>
      <c r="B11" s="4">
        <v>10667.0</v>
      </c>
      <c r="C11" s="4">
        <v>861.0</v>
      </c>
      <c r="D11" s="4">
        <v>165.0</v>
      </c>
      <c r="E11" s="4">
        <v>97.0</v>
      </c>
    </row>
    <row r="12">
      <c r="A12" s="2" t="s">
        <v>20</v>
      </c>
      <c r="B12" s="4">
        <v>10660.0</v>
      </c>
      <c r="C12" s="4">
        <v>867.0</v>
      </c>
      <c r="D12" s="4">
        <v>196.0</v>
      </c>
      <c r="E12" s="4">
        <v>105.0</v>
      </c>
    </row>
    <row r="13">
      <c r="A13" s="2" t="s">
        <v>21</v>
      </c>
      <c r="B13" s="4">
        <v>9947.0</v>
      </c>
      <c r="C13" s="4">
        <v>838.0</v>
      </c>
      <c r="D13" s="4">
        <v>162.0</v>
      </c>
      <c r="E13" s="4">
        <v>92.0</v>
      </c>
    </row>
    <row r="14">
      <c r="A14" s="2" t="s">
        <v>22</v>
      </c>
      <c r="B14" s="4">
        <v>8324.0</v>
      </c>
      <c r="C14" s="4">
        <v>665.0</v>
      </c>
      <c r="D14" s="4">
        <v>127.0</v>
      </c>
      <c r="E14" s="4">
        <v>56.0</v>
      </c>
    </row>
    <row r="15">
      <c r="A15" s="2" t="s">
        <v>23</v>
      </c>
      <c r="B15" s="4">
        <v>9434.0</v>
      </c>
      <c r="C15" s="4">
        <v>673.0</v>
      </c>
      <c r="D15" s="4">
        <v>220.0</v>
      </c>
      <c r="E15" s="4">
        <v>122.0</v>
      </c>
    </row>
    <row r="16">
      <c r="A16" s="2" t="s">
        <v>24</v>
      </c>
      <c r="B16" s="4">
        <v>8687.0</v>
      </c>
      <c r="C16" s="4">
        <v>691.0</v>
      </c>
      <c r="D16" s="4">
        <v>176.0</v>
      </c>
      <c r="E16" s="4">
        <v>128.0</v>
      </c>
    </row>
    <row r="17">
      <c r="A17" s="2" t="s">
        <v>25</v>
      </c>
      <c r="B17" s="4">
        <v>8896.0</v>
      </c>
      <c r="C17" s="4">
        <v>708.0</v>
      </c>
      <c r="D17" s="4">
        <v>161.0</v>
      </c>
      <c r="E17" s="4">
        <v>104.0</v>
      </c>
    </row>
    <row r="18">
      <c r="A18" s="2" t="s">
        <v>26</v>
      </c>
      <c r="B18" s="4">
        <v>9535.0</v>
      </c>
      <c r="C18" s="4">
        <v>759.0</v>
      </c>
      <c r="D18" s="4">
        <v>233.0</v>
      </c>
      <c r="E18" s="4">
        <v>124.0</v>
      </c>
    </row>
    <row r="19">
      <c r="A19" s="2" t="s">
        <v>27</v>
      </c>
      <c r="B19" s="4">
        <v>9363.0</v>
      </c>
      <c r="C19" s="4">
        <v>736.0</v>
      </c>
      <c r="D19" s="4">
        <v>154.0</v>
      </c>
      <c r="E19" s="4">
        <v>91.0</v>
      </c>
    </row>
    <row r="20">
      <c r="A20" s="2" t="s">
        <v>28</v>
      </c>
      <c r="B20" s="4">
        <v>9327.0</v>
      </c>
      <c r="C20" s="4">
        <v>739.0</v>
      </c>
      <c r="D20" s="4">
        <v>196.0</v>
      </c>
      <c r="E20" s="4">
        <v>86.0</v>
      </c>
    </row>
    <row r="21">
      <c r="A21" s="2" t="s">
        <v>29</v>
      </c>
      <c r="B21" s="4">
        <v>9345.0</v>
      </c>
      <c r="C21" s="4">
        <v>734.0</v>
      </c>
      <c r="D21" s="4">
        <v>167.0</v>
      </c>
      <c r="E21" s="4">
        <v>75.0</v>
      </c>
    </row>
    <row r="22">
      <c r="A22" s="2" t="s">
        <v>30</v>
      </c>
      <c r="B22" s="4">
        <v>8890.0</v>
      </c>
      <c r="C22" s="4">
        <v>706.0</v>
      </c>
      <c r="D22" s="4">
        <v>174.0</v>
      </c>
      <c r="E22" s="4">
        <v>101.0</v>
      </c>
    </row>
    <row r="23">
      <c r="A23" s="2" t="s">
        <v>31</v>
      </c>
      <c r="B23" s="4">
        <v>8460.0</v>
      </c>
      <c r="C23" s="4">
        <v>681.0</v>
      </c>
      <c r="D23" s="4">
        <v>156.0</v>
      </c>
      <c r="E23" s="4">
        <v>93.0</v>
      </c>
    </row>
    <row r="24">
      <c r="A24" s="2" t="s">
        <v>32</v>
      </c>
      <c r="B24" s="4">
        <v>8836.0</v>
      </c>
      <c r="C24" s="4">
        <v>693.0</v>
      </c>
      <c r="D24" s="4">
        <v>206.0</v>
      </c>
      <c r="E24" s="4">
        <v>67.0</v>
      </c>
    </row>
    <row r="25">
      <c r="A25" s="2" t="s">
        <v>33</v>
      </c>
      <c r="B25" s="4">
        <v>9437.0</v>
      </c>
      <c r="C25" s="4">
        <v>788.0</v>
      </c>
      <c r="D25" s="5">
        <f t="shared" ref="D25:E25" si="1">SUM(D2:D24)</f>
        <v>3785</v>
      </c>
      <c r="E25" s="5">
        <f t="shared" si="1"/>
        <v>2033</v>
      </c>
    </row>
    <row r="26">
      <c r="A26" s="2" t="s">
        <v>34</v>
      </c>
      <c r="B26" s="4">
        <v>9420.0</v>
      </c>
      <c r="C26" s="4">
        <v>781.0</v>
      </c>
      <c r="D26" s="5">
        <f>SUM(C2:C24)</f>
        <v>17293</v>
      </c>
      <c r="E26" s="6"/>
    </row>
    <row r="27">
      <c r="A27" s="2" t="s">
        <v>35</v>
      </c>
      <c r="B27" s="4">
        <v>9570.0</v>
      </c>
      <c r="C27" s="4">
        <v>805.0</v>
      </c>
      <c r="D27" s="2"/>
      <c r="E27" s="6"/>
    </row>
    <row r="28">
      <c r="A28" s="2" t="s">
        <v>36</v>
      </c>
      <c r="B28" s="4">
        <v>9921.0</v>
      </c>
      <c r="C28" s="4">
        <v>830.0</v>
      </c>
      <c r="D28" s="2"/>
      <c r="E28" s="6"/>
    </row>
    <row r="29">
      <c r="A29" s="2" t="s">
        <v>37</v>
      </c>
      <c r="B29" s="4">
        <v>9424.0</v>
      </c>
      <c r="C29" s="4">
        <v>781.0</v>
      </c>
      <c r="D29" s="2"/>
      <c r="E29" s="6"/>
    </row>
    <row r="30">
      <c r="A30" s="2" t="s">
        <v>38</v>
      </c>
      <c r="B30" s="4">
        <v>9010.0</v>
      </c>
      <c r="C30" s="4">
        <v>756.0</v>
      </c>
      <c r="D30" s="2"/>
      <c r="E30" s="6"/>
    </row>
    <row r="31">
      <c r="A31" s="2" t="s">
        <v>39</v>
      </c>
      <c r="B31" s="4">
        <v>9656.0</v>
      </c>
      <c r="C31" s="4">
        <v>825.0</v>
      </c>
      <c r="D31" s="2"/>
      <c r="E31" s="6"/>
    </row>
    <row r="32">
      <c r="A32" s="2" t="s">
        <v>40</v>
      </c>
      <c r="B32" s="4">
        <v>10419.0</v>
      </c>
      <c r="C32" s="4">
        <v>874.0</v>
      </c>
      <c r="D32" s="2"/>
      <c r="E32" s="6"/>
    </row>
    <row r="33">
      <c r="A33" s="2" t="s">
        <v>41</v>
      </c>
      <c r="B33" s="4">
        <v>9880.0</v>
      </c>
      <c r="C33" s="4">
        <v>830.0</v>
      </c>
      <c r="D33" s="2"/>
      <c r="E33" s="6"/>
    </row>
    <row r="34">
      <c r="A34" s="2" t="s">
        <v>42</v>
      </c>
      <c r="B34" s="4">
        <v>10134.0</v>
      </c>
      <c r="C34" s="4">
        <v>801.0</v>
      </c>
      <c r="D34" s="2"/>
      <c r="E34" s="6"/>
    </row>
    <row r="35">
      <c r="A35" s="2" t="s">
        <v>43</v>
      </c>
      <c r="B35" s="4">
        <v>9717.0</v>
      </c>
      <c r="C35" s="4">
        <v>814.0</v>
      </c>
      <c r="D35" s="2"/>
      <c r="E35" s="6"/>
    </row>
    <row r="36">
      <c r="A36" s="2" t="s">
        <v>44</v>
      </c>
      <c r="B36" s="4">
        <v>9192.0</v>
      </c>
      <c r="C36" s="4">
        <v>735.0</v>
      </c>
      <c r="D36" s="2"/>
      <c r="E36" s="6"/>
    </row>
    <row r="37">
      <c r="A37" s="2" t="s">
        <v>45</v>
      </c>
      <c r="B37" s="4">
        <v>8630.0</v>
      </c>
      <c r="C37" s="4">
        <v>743.0</v>
      </c>
      <c r="D37" s="2"/>
      <c r="E37" s="6"/>
    </row>
    <row r="38">
      <c r="A38" s="2" t="s">
        <v>46</v>
      </c>
      <c r="B38" s="4">
        <v>8970.0</v>
      </c>
      <c r="C38" s="4">
        <v>722.0</v>
      </c>
      <c r="D38" s="2"/>
      <c r="E38" s="6"/>
    </row>
    <row r="39">
      <c r="A39" s="6"/>
      <c r="B39" s="6"/>
      <c r="C39" s="6"/>
      <c r="D39" s="6"/>
      <c r="E39" s="6"/>
      <c r="H39" s="2" t="s">
        <v>2</v>
      </c>
      <c r="I39" s="2" t="s">
        <v>5</v>
      </c>
    </row>
    <row r="40">
      <c r="A40" s="7" t="s">
        <v>47</v>
      </c>
      <c r="B40" s="5">
        <f t="shared" ref="B40:C40" si="2">SUM(B2:B38)</f>
        <v>345543</v>
      </c>
      <c r="C40" s="5">
        <f t="shared" si="2"/>
        <v>28378</v>
      </c>
      <c r="D40" s="8">
        <f>C40/B40</f>
        <v>0.08212581357</v>
      </c>
      <c r="E40" s="6"/>
      <c r="G40" s="1" t="s">
        <v>1</v>
      </c>
      <c r="H40">
        <v>345543.0</v>
      </c>
      <c r="I40">
        <v>28378.0</v>
      </c>
    </row>
    <row r="41">
      <c r="G41" s="1" t="s">
        <v>3</v>
      </c>
      <c r="H41">
        <v>344660.0</v>
      </c>
      <c r="I41">
        <v>28325.0</v>
      </c>
    </row>
    <row r="42">
      <c r="G42" s="1" t="s">
        <v>47</v>
      </c>
      <c r="H42">
        <f t="shared" ref="H42:I42" si="3">H40+H41</f>
        <v>690203</v>
      </c>
      <c r="I42">
        <f t="shared" si="3"/>
        <v>56703</v>
      </c>
    </row>
    <row r="43">
      <c r="G43" s="1" t="s">
        <v>49</v>
      </c>
      <c r="H43">
        <f t="shared" ref="H43:I43" si="4">sqrt(0.5*0.5/H42)</f>
        <v>0.0006018407403</v>
      </c>
      <c r="I43">
        <f t="shared" si="4"/>
        <v>0.00209974708</v>
      </c>
    </row>
    <row r="44">
      <c r="G44" s="9" t="s">
        <v>50</v>
      </c>
      <c r="H44">
        <f t="shared" ref="H44:I44" si="5">1.96*H43</f>
        <v>0.001179607851</v>
      </c>
      <c r="I44">
        <f t="shared" si="5"/>
        <v>0.004115504276</v>
      </c>
    </row>
    <row r="45">
      <c r="G45" s="1" t="s">
        <v>51</v>
      </c>
      <c r="H45">
        <f t="shared" ref="H45:I45" si="6">0.5+H44</f>
        <v>0.5011796079</v>
      </c>
      <c r="I45">
        <f t="shared" si="6"/>
        <v>0.5041155043</v>
      </c>
    </row>
    <row r="46">
      <c r="G46" s="1" t="s">
        <v>52</v>
      </c>
      <c r="H46">
        <f t="shared" ref="H46:I46" si="7">0.5-H44</f>
        <v>0.4988203921</v>
      </c>
      <c r="I46">
        <f t="shared" si="7"/>
        <v>0.4958844957</v>
      </c>
    </row>
    <row r="47">
      <c r="G47" s="1" t="s">
        <v>53</v>
      </c>
      <c r="H47">
        <f t="shared" ref="H47:I47" si="8">H40/H42</f>
        <v>0.5006396669</v>
      </c>
      <c r="I47">
        <f t="shared" si="8"/>
        <v>0.5004673474</v>
      </c>
    </row>
    <row r="49">
      <c r="H49" s="1" t="s">
        <v>1</v>
      </c>
      <c r="I49" s="1" t="s">
        <v>3</v>
      </c>
      <c r="J49" s="1"/>
    </row>
    <row r="50">
      <c r="G50" s="1" t="s">
        <v>54</v>
      </c>
      <c r="H50">
        <v>0.08212581357457684</v>
      </c>
      <c r="I50">
        <v>0.08218244066616376</v>
      </c>
      <c r="J50">
        <f>H50-I50</f>
        <v>-0.00005662709159</v>
      </c>
      <c r="K50" s="1" t="s">
        <v>4</v>
      </c>
    </row>
    <row r="51">
      <c r="G51" s="1" t="s">
        <v>2</v>
      </c>
      <c r="H51">
        <v>345543.0</v>
      </c>
      <c r="I51">
        <v>344660.0</v>
      </c>
      <c r="J51">
        <f t="shared" ref="J51:J52" si="9">H51+I51</f>
        <v>690203</v>
      </c>
      <c r="K51" s="1" t="s">
        <v>47</v>
      </c>
    </row>
    <row r="52">
      <c r="G52" s="1" t="s">
        <v>5</v>
      </c>
      <c r="H52">
        <v>28378.0</v>
      </c>
      <c r="I52">
        <v>28325.0</v>
      </c>
      <c r="J52">
        <f t="shared" si="9"/>
        <v>56703</v>
      </c>
      <c r="K52" s="1" t="s">
        <v>47</v>
      </c>
    </row>
    <row r="53">
      <c r="G53" s="9"/>
      <c r="J53">
        <f>J52/J51</f>
        <v>0.0821540909</v>
      </c>
      <c r="K53" s="1" t="s">
        <v>55</v>
      </c>
    </row>
    <row r="54">
      <c r="G54" s="1" t="s">
        <v>56</v>
      </c>
      <c r="H54">
        <f t="shared" ref="H54:I54" si="10">1/H51</f>
        <v>0.000002893995827</v>
      </c>
      <c r="I54">
        <f t="shared" si="10"/>
        <v>0.000002901410085</v>
      </c>
      <c r="J54">
        <f>SQRT(J53*(1-J53)*(H54+I54))</f>
        <v>0.0006610608156</v>
      </c>
      <c r="K54" s="1" t="s">
        <v>57</v>
      </c>
    </row>
    <row r="55">
      <c r="J55">
        <f>1.96*J54</f>
        <v>0.001295679199</v>
      </c>
      <c r="K55" s="9" t="s">
        <v>50</v>
      </c>
    </row>
    <row r="56">
      <c r="G56" s="1"/>
    </row>
    <row r="57">
      <c r="H57" s="1" t="s">
        <v>1</v>
      </c>
      <c r="I57" s="1" t="s">
        <v>3</v>
      </c>
      <c r="J57" s="1" t="s">
        <v>47</v>
      </c>
    </row>
    <row r="58">
      <c r="G58" s="1" t="s">
        <v>58</v>
      </c>
      <c r="H58">
        <v>2033.0</v>
      </c>
      <c r="I58">
        <v>1945.0</v>
      </c>
      <c r="J58">
        <f t="shared" ref="J58:J60" si="11">H58+I58</f>
        <v>3978</v>
      </c>
      <c r="K58" s="1"/>
      <c r="L58" s="1" t="s">
        <v>4</v>
      </c>
    </row>
    <row r="59">
      <c r="G59" s="1" t="s">
        <v>59</v>
      </c>
      <c r="H59">
        <v>3785.0</v>
      </c>
      <c r="I59">
        <v>3423.0</v>
      </c>
      <c r="J59">
        <f t="shared" si="11"/>
        <v>7208</v>
      </c>
      <c r="K59" s="1"/>
      <c r="L59" s="1" t="s">
        <v>47</v>
      </c>
    </row>
    <row r="60">
      <c r="G60" s="1" t="s">
        <v>5</v>
      </c>
      <c r="H60">
        <v>17293.0</v>
      </c>
      <c r="I60">
        <v>17260.0</v>
      </c>
      <c r="J60">
        <f t="shared" si="11"/>
        <v>34553</v>
      </c>
      <c r="K60" s="1"/>
      <c r="L60" s="1" t="s">
        <v>47</v>
      </c>
    </row>
    <row r="61">
      <c r="G61" s="9" t="s">
        <v>60</v>
      </c>
      <c r="H61">
        <f t="shared" ref="H61:I61" si="12">H58/H59</f>
        <v>0.5371202114</v>
      </c>
      <c r="I61">
        <f t="shared" si="12"/>
        <v>0.5682150161</v>
      </c>
      <c r="K61" s="1"/>
      <c r="L61" s="1" t="s">
        <v>55</v>
      </c>
    </row>
    <row r="62">
      <c r="G62" s="1" t="s">
        <v>9</v>
      </c>
      <c r="H62">
        <f t="shared" ref="H62:I62" si="13">H58/H60</f>
        <v>0.1175620193</v>
      </c>
      <c r="I62">
        <f t="shared" si="13"/>
        <v>0.1126882966</v>
      </c>
      <c r="K62" s="1"/>
      <c r="L62" s="1" t="s">
        <v>57</v>
      </c>
    </row>
    <row r="63">
      <c r="G63" s="9" t="s">
        <v>61</v>
      </c>
      <c r="H63">
        <f t="shared" ref="H63:I63" si="14">H59/H60</f>
        <v>0.2188746892</v>
      </c>
      <c r="I63">
        <f t="shared" si="14"/>
        <v>0.1983198146</v>
      </c>
      <c r="K63" s="9"/>
      <c r="L63" s="9" t="s">
        <v>50</v>
      </c>
    </row>
    <row r="64">
      <c r="H64" s="10" t="s">
        <v>61</v>
      </c>
      <c r="I64" s="11" t="s">
        <v>9</v>
      </c>
    </row>
    <row r="65">
      <c r="G65" s="1" t="s">
        <v>62</v>
      </c>
      <c r="H65" s="12">
        <f>-H63+I63</f>
        <v>-0.02055487458</v>
      </c>
      <c r="I65" s="13">
        <f>-H62+I62</f>
        <v>-0.004873722675</v>
      </c>
    </row>
    <row r="66">
      <c r="G66" s="1" t="s">
        <v>55</v>
      </c>
      <c r="H66" s="12">
        <f>J59/J60</f>
        <v>0.2086070674</v>
      </c>
      <c r="I66" s="12">
        <f>J58/J60</f>
        <v>0.1151274853</v>
      </c>
    </row>
    <row r="67">
      <c r="G67" s="1" t="s">
        <v>63</v>
      </c>
      <c r="H67" s="12">
        <f>1/H60+1/I60</f>
        <v>0.0001157642939</v>
      </c>
      <c r="I67" s="12">
        <f>1/H60+1/I60</f>
        <v>0.0001157642939</v>
      </c>
    </row>
    <row r="68">
      <c r="G68" s="1" t="s">
        <v>57</v>
      </c>
      <c r="H68" s="12">
        <f t="shared" ref="H68:I68" si="15">sqrt(H66*(1-H66)*H67)</f>
        <v>0.004371675385</v>
      </c>
      <c r="I68" s="12">
        <f t="shared" si="15"/>
        <v>0.003434133513</v>
      </c>
    </row>
    <row r="69">
      <c r="G69" s="9" t="s">
        <v>50</v>
      </c>
      <c r="H69" s="12">
        <f t="shared" ref="H69:I69" si="16">H68*1.96</f>
        <v>0.008568483755</v>
      </c>
      <c r="I69" s="12">
        <f t="shared" si="16"/>
        <v>0.006730901685</v>
      </c>
    </row>
    <row r="70">
      <c r="G70" s="14" t="s">
        <v>51</v>
      </c>
      <c r="H70" s="15">
        <f t="shared" ref="H70:I70" si="17">H65+H69</f>
        <v>-0.01198639083</v>
      </c>
      <c r="I70" s="15">
        <f t="shared" si="17"/>
        <v>0.001857179011</v>
      </c>
    </row>
    <row r="71">
      <c r="G71" s="14" t="s">
        <v>52</v>
      </c>
      <c r="H71" s="15">
        <f t="shared" ref="H71:I71" si="18">H65-H69</f>
        <v>-0.02912335834</v>
      </c>
      <c r="I71" s="15">
        <f t="shared" si="18"/>
        <v>-0.01160462436</v>
      </c>
    </row>
    <row r="72">
      <c r="G72" s="1" t="s">
        <v>64</v>
      </c>
      <c r="H72" s="12">
        <f t="shared" ref="H72:I72" si="19">H65/H68</f>
        <v>-4.701830024</v>
      </c>
      <c r="I72" s="12">
        <f t="shared" si="19"/>
        <v>-1.419200114</v>
      </c>
    </row>
    <row r="73">
      <c r="G73" s="1" t="s">
        <v>65</v>
      </c>
      <c r="H73" s="13" t="s">
        <v>66</v>
      </c>
      <c r="I73" s="13">
        <v>0.1558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3" t="s">
        <v>2</v>
      </c>
      <c r="C1" s="2" t="s">
        <v>5</v>
      </c>
      <c r="D1" s="2" t="s">
        <v>6</v>
      </c>
      <c r="E1" s="2" t="s">
        <v>7</v>
      </c>
    </row>
    <row r="2">
      <c r="A2" s="2" t="s">
        <v>10</v>
      </c>
      <c r="B2" s="4">
        <v>7716.0</v>
      </c>
      <c r="C2" s="4">
        <v>686.0</v>
      </c>
      <c r="D2" s="4">
        <v>105.0</v>
      </c>
      <c r="E2" s="4">
        <v>34.0</v>
      </c>
    </row>
    <row r="3">
      <c r="A3" s="2" t="s">
        <v>11</v>
      </c>
      <c r="B3" s="4">
        <v>9288.0</v>
      </c>
      <c r="C3" s="4">
        <v>785.0</v>
      </c>
      <c r="D3" s="4">
        <v>116.0</v>
      </c>
      <c r="E3" s="4">
        <v>91.0</v>
      </c>
    </row>
    <row r="4">
      <c r="A4" s="2" t="s">
        <v>12</v>
      </c>
      <c r="B4" s="4">
        <v>10480.0</v>
      </c>
      <c r="C4" s="4">
        <v>884.0</v>
      </c>
      <c r="D4" s="4">
        <v>145.0</v>
      </c>
      <c r="E4" s="4">
        <v>79.0</v>
      </c>
    </row>
    <row r="5">
      <c r="A5" s="2" t="s">
        <v>13</v>
      </c>
      <c r="B5" s="4">
        <v>9867.0</v>
      </c>
      <c r="C5" s="4">
        <v>827.0</v>
      </c>
      <c r="D5" s="4">
        <v>138.0</v>
      </c>
      <c r="E5" s="4">
        <v>92.0</v>
      </c>
    </row>
    <row r="6">
      <c r="A6" s="2" t="s">
        <v>14</v>
      </c>
      <c r="B6" s="4">
        <v>9793.0</v>
      </c>
      <c r="C6" s="4">
        <v>832.0</v>
      </c>
      <c r="D6" s="4">
        <v>140.0</v>
      </c>
      <c r="E6" s="4">
        <v>94.0</v>
      </c>
    </row>
    <row r="7">
      <c r="A7" s="2" t="s">
        <v>15</v>
      </c>
      <c r="B7" s="4">
        <v>9500.0</v>
      </c>
      <c r="C7" s="4">
        <v>788.0</v>
      </c>
      <c r="D7" s="4">
        <v>129.0</v>
      </c>
      <c r="E7" s="4">
        <v>61.0</v>
      </c>
    </row>
    <row r="8">
      <c r="A8" s="2" t="s">
        <v>16</v>
      </c>
      <c r="B8" s="4">
        <v>9088.0</v>
      </c>
      <c r="C8" s="4">
        <v>780.0</v>
      </c>
      <c r="D8" s="4">
        <v>127.0</v>
      </c>
      <c r="E8" s="4">
        <v>44.0</v>
      </c>
    </row>
    <row r="9">
      <c r="A9" s="2" t="s">
        <v>17</v>
      </c>
      <c r="B9" s="4">
        <v>7664.0</v>
      </c>
      <c r="C9" s="4">
        <v>652.0</v>
      </c>
      <c r="D9" s="4">
        <v>94.0</v>
      </c>
      <c r="E9" s="4">
        <v>62.0</v>
      </c>
    </row>
    <row r="10">
      <c r="A10" s="2" t="s">
        <v>18</v>
      </c>
      <c r="B10" s="4">
        <v>8434.0</v>
      </c>
      <c r="C10" s="4">
        <v>697.0</v>
      </c>
      <c r="D10" s="4">
        <v>120.0</v>
      </c>
      <c r="E10" s="4">
        <v>77.0</v>
      </c>
    </row>
    <row r="11">
      <c r="A11" s="2" t="s">
        <v>19</v>
      </c>
      <c r="B11" s="4">
        <v>10496.0</v>
      </c>
      <c r="C11" s="4">
        <v>860.0</v>
      </c>
      <c r="D11" s="4">
        <v>153.0</v>
      </c>
      <c r="E11" s="4">
        <v>98.0</v>
      </c>
    </row>
    <row r="12">
      <c r="A12" s="2" t="s">
        <v>20</v>
      </c>
      <c r="B12" s="4">
        <v>10551.0</v>
      </c>
      <c r="C12" s="4">
        <v>864.0</v>
      </c>
      <c r="D12" s="4">
        <v>143.0</v>
      </c>
      <c r="E12" s="4">
        <v>71.0</v>
      </c>
    </row>
    <row r="13">
      <c r="A13" s="2" t="s">
        <v>21</v>
      </c>
      <c r="B13" s="4">
        <v>9737.0</v>
      </c>
      <c r="C13" s="4">
        <v>801.0</v>
      </c>
      <c r="D13" s="4">
        <v>128.0</v>
      </c>
      <c r="E13" s="4">
        <v>70.0</v>
      </c>
    </row>
    <row r="14">
      <c r="A14" s="2" t="s">
        <v>22</v>
      </c>
      <c r="B14" s="4">
        <v>8176.0</v>
      </c>
      <c r="C14" s="4">
        <v>642.0</v>
      </c>
      <c r="D14" s="4">
        <v>122.0</v>
      </c>
      <c r="E14" s="4">
        <v>68.0</v>
      </c>
    </row>
    <row r="15">
      <c r="A15" s="2" t="s">
        <v>23</v>
      </c>
      <c r="B15" s="4">
        <v>9402.0</v>
      </c>
      <c r="C15" s="4">
        <v>697.0</v>
      </c>
      <c r="D15" s="4">
        <v>194.0</v>
      </c>
      <c r="E15" s="4">
        <v>94.0</v>
      </c>
    </row>
    <row r="16">
      <c r="A16" s="2" t="s">
        <v>24</v>
      </c>
      <c r="B16" s="4">
        <v>8669.0</v>
      </c>
      <c r="C16" s="4">
        <v>669.0</v>
      </c>
      <c r="D16" s="4">
        <v>127.0</v>
      </c>
      <c r="E16" s="4">
        <v>81.0</v>
      </c>
    </row>
    <row r="17">
      <c r="A17" s="2" t="s">
        <v>25</v>
      </c>
      <c r="B17" s="4">
        <v>8881.0</v>
      </c>
      <c r="C17" s="4">
        <v>693.0</v>
      </c>
      <c r="D17" s="4">
        <v>153.0</v>
      </c>
      <c r="E17" s="4">
        <v>101.0</v>
      </c>
    </row>
    <row r="18">
      <c r="A18" s="2" t="s">
        <v>26</v>
      </c>
      <c r="B18" s="4">
        <v>9655.0</v>
      </c>
      <c r="C18" s="4">
        <v>771.0</v>
      </c>
      <c r="D18" s="4">
        <v>213.0</v>
      </c>
      <c r="E18" s="4">
        <v>119.0</v>
      </c>
    </row>
    <row r="19">
      <c r="A19" s="2" t="s">
        <v>27</v>
      </c>
      <c r="B19" s="4">
        <v>9396.0</v>
      </c>
      <c r="C19" s="4">
        <v>736.0</v>
      </c>
      <c r="D19" s="4">
        <v>162.0</v>
      </c>
      <c r="E19" s="4">
        <v>120.0</v>
      </c>
    </row>
    <row r="20">
      <c r="A20" s="2" t="s">
        <v>28</v>
      </c>
      <c r="B20" s="4">
        <v>9262.0</v>
      </c>
      <c r="C20" s="4">
        <v>727.0</v>
      </c>
      <c r="D20" s="4">
        <v>201.0</v>
      </c>
      <c r="E20" s="4">
        <v>96.0</v>
      </c>
    </row>
    <row r="21">
      <c r="A21" s="2" t="s">
        <v>29</v>
      </c>
      <c r="B21" s="4">
        <v>9308.0</v>
      </c>
      <c r="C21" s="4">
        <v>728.0</v>
      </c>
      <c r="D21" s="4">
        <v>207.0</v>
      </c>
      <c r="E21" s="4">
        <v>67.0</v>
      </c>
    </row>
    <row r="22">
      <c r="A22" s="2" t="s">
        <v>30</v>
      </c>
      <c r="B22" s="4">
        <v>8715.0</v>
      </c>
      <c r="C22" s="4">
        <v>722.0</v>
      </c>
      <c r="D22" s="4">
        <v>182.0</v>
      </c>
      <c r="E22" s="4">
        <v>123.0</v>
      </c>
    </row>
    <row r="23">
      <c r="A23" s="2" t="s">
        <v>31</v>
      </c>
      <c r="B23" s="4">
        <v>8448.0</v>
      </c>
      <c r="C23" s="4">
        <v>695.0</v>
      </c>
      <c r="D23" s="4">
        <v>142.0</v>
      </c>
      <c r="E23" s="4">
        <v>100.0</v>
      </c>
    </row>
    <row r="24">
      <c r="A24" s="2" t="s">
        <v>32</v>
      </c>
      <c r="B24" s="4">
        <v>8836.0</v>
      </c>
      <c r="C24" s="4">
        <v>724.0</v>
      </c>
      <c r="D24" s="4">
        <v>182.0</v>
      </c>
      <c r="E24" s="4">
        <v>103.0</v>
      </c>
    </row>
    <row r="25">
      <c r="A25" s="2" t="s">
        <v>33</v>
      </c>
      <c r="B25" s="4">
        <v>9359.0</v>
      </c>
      <c r="C25" s="4">
        <v>789.0</v>
      </c>
      <c r="D25" s="5">
        <f t="shared" ref="D25:E25" si="1">SUM(D2:D24)</f>
        <v>3423</v>
      </c>
      <c r="E25" s="5">
        <f t="shared" si="1"/>
        <v>1945</v>
      </c>
    </row>
    <row r="26">
      <c r="A26" s="2" t="s">
        <v>34</v>
      </c>
      <c r="B26" s="4">
        <v>9427.0</v>
      </c>
      <c r="C26" s="4">
        <v>743.0</v>
      </c>
      <c r="D26" s="5">
        <f>SUM(C2:C24)</f>
        <v>17260</v>
      </c>
      <c r="E26" s="6"/>
    </row>
    <row r="27">
      <c r="A27" s="2" t="s">
        <v>35</v>
      </c>
      <c r="B27" s="4">
        <v>9633.0</v>
      </c>
      <c r="C27" s="4">
        <v>808.0</v>
      </c>
      <c r="D27" s="6"/>
      <c r="E27" s="6"/>
    </row>
    <row r="28">
      <c r="A28" s="2" t="s">
        <v>36</v>
      </c>
      <c r="B28" s="4">
        <v>9842.0</v>
      </c>
      <c r="C28" s="4">
        <v>831.0</v>
      </c>
      <c r="D28" s="6"/>
      <c r="E28" s="6"/>
    </row>
    <row r="29">
      <c r="A29" s="2" t="s">
        <v>37</v>
      </c>
      <c r="B29" s="4">
        <v>9272.0</v>
      </c>
      <c r="C29" s="4">
        <v>767.0</v>
      </c>
      <c r="D29" s="6"/>
      <c r="E29" s="6"/>
    </row>
    <row r="30">
      <c r="A30" s="2" t="s">
        <v>38</v>
      </c>
      <c r="B30" s="4">
        <v>8969.0</v>
      </c>
      <c r="C30" s="4">
        <v>760.0</v>
      </c>
      <c r="D30" s="6"/>
      <c r="E30" s="6"/>
    </row>
    <row r="31">
      <c r="A31" s="2" t="s">
        <v>39</v>
      </c>
      <c r="B31" s="4">
        <v>9697.0</v>
      </c>
      <c r="C31" s="4">
        <v>850.0</v>
      </c>
      <c r="D31" s="6"/>
      <c r="E31" s="6"/>
    </row>
    <row r="32">
      <c r="A32" s="2" t="s">
        <v>40</v>
      </c>
      <c r="B32" s="4">
        <v>10445.0</v>
      </c>
      <c r="C32" s="4">
        <v>851.0</v>
      </c>
      <c r="D32" s="6"/>
      <c r="E32" s="6"/>
    </row>
    <row r="33">
      <c r="A33" s="2" t="s">
        <v>41</v>
      </c>
      <c r="B33" s="4">
        <v>9931.0</v>
      </c>
      <c r="C33" s="4">
        <v>831.0</v>
      </c>
      <c r="D33" s="6"/>
      <c r="E33" s="6"/>
    </row>
    <row r="34">
      <c r="A34" s="2" t="s">
        <v>42</v>
      </c>
      <c r="B34" s="4">
        <v>10042.0</v>
      </c>
      <c r="C34" s="4">
        <v>802.0</v>
      </c>
      <c r="D34" s="6"/>
      <c r="E34" s="6"/>
    </row>
    <row r="35">
      <c r="A35" s="2" t="s">
        <v>43</v>
      </c>
      <c r="B35" s="4">
        <v>9721.0</v>
      </c>
      <c r="C35" s="4">
        <v>829.0</v>
      </c>
      <c r="D35" s="6"/>
      <c r="E35" s="6"/>
    </row>
    <row r="36">
      <c r="A36" s="2" t="s">
        <v>44</v>
      </c>
      <c r="B36" s="4">
        <v>9304.0</v>
      </c>
      <c r="C36" s="4">
        <v>770.0</v>
      </c>
      <c r="D36" s="6"/>
      <c r="E36" s="6"/>
    </row>
    <row r="37">
      <c r="A37" s="2" t="s">
        <v>45</v>
      </c>
      <c r="B37" s="4">
        <v>8668.0</v>
      </c>
      <c r="C37" s="4">
        <v>724.0</v>
      </c>
      <c r="D37" s="6"/>
      <c r="E37" s="6"/>
    </row>
    <row r="38">
      <c r="A38" s="2" t="s">
        <v>46</v>
      </c>
      <c r="B38" s="4">
        <v>8988.0</v>
      </c>
      <c r="C38" s="4">
        <v>710.0</v>
      </c>
      <c r="D38" s="6"/>
      <c r="E38" s="6"/>
    </row>
    <row r="40">
      <c r="A40" s="7" t="s">
        <v>48</v>
      </c>
      <c r="B40" s="5">
        <f t="shared" ref="B40:C40" si="2">SUM(B2:B38)</f>
        <v>344660</v>
      </c>
      <c r="C40" s="5">
        <f t="shared" si="2"/>
        <v>28325</v>
      </c>
      <c r="D40" s="8">
        <f>C40/B40</f>
        <v>0.08218244067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1</v>
      </c>
      <c r="H1" s="1" t="s">
        <v>3</v>
      </c>
      <c r="M1" s="1" t="s">
        <v>4</v>
      </c>
    </row>
    <row r="2">
      <c r="A2" s="2" t="s">
        <v>5</v>
      </c>
      <c r="B2" s="2" t="s">
        <v>6</v>
      </c>
      <c r="C2" s="2" t="s">
        <v>7</v>
      </c>
      <c r="D2" s="1" t="s">
        <v>8</v>
      </c>
      <c r="E2" s="1" t="s">
        <v>9</v>
      </c>
      <c r="G2" s="2" t="s">
        <v>5</v>
      </c>
      <c r="H2" s="2" t="s">
        <v>6</v>
      </c>
      <c r="I2" s="2" t="s">
        <v>7</v>
      </c>
      <c r="J2" s="1" t="s">
        <v>8</v>
      </c>
      <c r="K2" s="1" t="s">
        <v>9</v>
      </c>
      <c r="M2" s="1" t="s">
        <v>8</v>
      </c>
      <c r="N2" s="1" t="s">
        <v>9</v>
      </c>
    </row>
    <row r="3">
      <c r="A3" s="4">
        <v>687.0</v>
      </c>
      <c r="B3" s="4">
        <v>134.0</v>
      </c>
      <c r="C3" s="4">
        <v>70.0</v>
      </c>
      <c r="D3">
        <f t="shared" ref="D3:D25" si="2">B3/A3</f>
        <v>0.1950509461</v>
      </c>
      <c r="E3">
        <f t="shared" ref="E3:E25" si="3">C3/A3</f>
        <v>0.1018922853</v>
      </c>
      <c r="G3" s="4">
        <v>686.0</v>
      </c>
      <c r="H3" s="4">
        <v>105.0</v>
      </c>
      <c r="I3" s="4">
        <v>34.0</v>
      </c>
      <c r="J3">
        <f t="shared" ref="J3:J25" si="4">H3/G3</f>
        <v>0.1530612245</v>
      </c>
      <c r="K3">
        <f t="shared" ref="K3:K25" si="5">I3/G3</f>
        <v>0.04956268222</v>
      </c>
      <c r="L3" s="2" t="s">
        <v>10</v>
      </c>
      <c r="M3">
        <f t="shared" ref="M3:N3" si="1">D3-J3</f>
        <v>0.04198972165</v>
      </c>
      <c r="N3">
        <f t="shared" si="1"/>
        <v>0.05232960308</v>
      </c>
    </row>
    <row r="4">
      <c r="A4" s="4">
        <v>779.0</v>
      </c>
      <c r="B4" s="4">
        <v>147.0</v>
      </c>
      <c r="C4" s="4">
        <v>70.0</v>
      </c>
      <c r="D4">
        <f t="shared" si="2"/>
        <v>0.188703466</v>
      </c>
      <c r="E4">
        <f t="shared" si="3"/>
        <v>0.08985879332</v>
      </c>
      <c r="G4" s="4">
        <v>785.0</v>
      </c>
      <c r="H4" s="4">
        <v>116.0</v>
      </c>
      <c r="I4" s="4">
        <v>91.0</v>
      </c>
      <c r="J4">
        <f t="shared" si="4"/>
        <v>0.1477707006</v>
      </c>
      <c r="K4">
        <f t="shared" si="5"/>
        <v>0.1159235669</v>
      </c>
      <c r="L4" s="2" t="s">
        <v>11</v>
      </c>
      <c r="M4">
        <f t="shared" ref="M4:N4" si="6">D4-J4</f>
        <v>0.04093276535</v>
      </c>
      <c r="N4">
        <f t="shared" si="6"/>
        <v>-0.02606477355</v>
      </c>
    </row>
    <row r="5">
      <c r="A5" s="4">
        <v>909.0</v>
      </c>
      <c r="B5" s="4">
        <v>167.0</v>
      </c>
      <c r="C5" s="4">
        <v>95.0</v>
      </c>
      <c r="D5">
        <f t="shared" si="2"/>
        <v>0.1837183718</v>
      </c>
      <c r="E5">
        <f t="shared" si="3"/>
        <v>0.104510451</v>
      </c>
      <c r="G5" s="4">
        <v>884.0</v>
      </c>
      <c r="H5" s="4">
        <v>145.0</v>
      </c>
      <c r="I5" s="4">
        <v>79.0</v>
      </c>
      <c r="J5">
        <f t="shared" si="4"/>
        <v>0.1640271493</v>
      </c>
      <c r="K5">
        <f t="shared" si="5"/>
        <v>0.08936651584</v>
      </c>
      <c r="L5" s="2" t="s">
        <v>12</v>
      </c>
      <c r="M5">
        <f t="shared" ref="M5:N5" si="7">D5-J5</f>
        <v>0.01969122252</v>
      </c>
      <c r="N5">
        <f t="shared" si="7"/>
        <v>0.01514393521</v>
      </c>
    </row>
    <row r="6">
      <c r="A6" s="4">
        <v>836.0</v>
      </c>
      <c r="B6" s="4">
        <v>156.0</v>
      </c>
      <c r="C6" s="4">
        <v>105.0</v>
      </c>
      <c r="D6">
        <f t="shared" si="2"/>
        <v>0.1866028708</v>
      </c>
      <c r="E6">
        <f t="shared" si="3"/>
        <v>0.1255980861</v>
      </c>
      <c r="G6" s="4">
        <v>827.0</v>
      </c>
      <c r="H6" s="4">
        <v>138.0</v>
      </c>
      <c r="I6" s="4">
        <v>92.0</v>
      </c>
      <c r="J6">
        <f t="shared" si="4"/>
        <v>0.1668681983</v>
      </c>
      <c r="K6">
        <f t="shared" si="5"/>
        <v>0.1112454655</v>
      </c>
      <c r="L6" s="2" t="s">
        <v>13</v>
      </c>
      <c r="M6">
        <f t="shared" ref="M6:N6" si="8">D6-J6</f>
        <v>0.01973467251</v>
      </c>
      <c r="N6">
        <f t="shared" si="8"/>
        <v>0.01435262059</v>
      </c>
    </row>
    <row r="7">
      <c r="A7" s="4">
        <v>837.0</v>
      </c>
      <c r="B7" s="4">
        <v>163.0</v>
      </c>
      <c r="C7" s="4">
        <v>64.0</v>
      </c>
      <c r="D7">
        <f t="shared" si="2"/>
        <v>0.1947431302</v>
      </c>
      <c r="E7">
        <f t="shared" si="3"/>
        <v>0.07646356033</v>
      </c>
      <c r="G7" s="4">
        <v>832.0</v>
      </c>
      <c r="H7" s="4">
        <v>140.0</v>
      </c>
      <c r="I7" s="4">
        <v>94.0</v>
      </c>
      <c r="J7">
        <f t="shared" si="4"/>
        <v>0.1682692308</v>
      </c>
      <c r="K7">
        <f t="shared" si="5"/>
        <v>0.1129807692</v>
      </c>
      <c r="L7" s="2" t="s">
        <v>14</v>
      </c>
      <c r="M7">
        <f t="shared" ref="M7:N7" si="9">D7-J7</f>
        <v>0.02647389946</v>
      </c>
      <c r="N7">
        <f t="shared" si="9"/>
        <v>-0.0365172089</v>
      </c>
    </row>
    <row r="8">
      <c r="A8" s="4">
        <v>823.0</v>
      </c>
      <c r="B8" s="4">
        <v>138.0</v>
      </c>
      <c r="C8" s="4">
        <v>82.0</v>
      </c>
      <c r="D8">
        <f t="shared" si="2"/>
        <v>0.1676792224</v>
      </c>
      <c r="E8">
        <f t="shared" si="3"/>
        <v>0.09963547995</v>
      </c>
      <c r="G8" s="4">
        <v>788.0</v>
      </c>
      <c r="H8" s="4">
        <v>129.0</v>
      </c>
      <c r="I8" s="4">
        <v>61.0</v>
      </c>
      <c r="J8">
        <f t="shared" si="4"/>
        <v>0.1637055838</v>
      </c>
      <c r="K8">
        <f t="shared" si="5"/>
        <v>0.07741116751</v>
      </c>
      <c r="L8" s="2" t="s">
        <v>15</v>
      </c>
      <c r="M8">
        <f t="shared" ref="M8:N8" si="10">D8-J8</f>
        <v>0.003973638601</v>
      </c>
      <c r="N8">
        <f t="shared" si="10"/>
        <v>0.02222431244</v>
      </c>
    </row>
    <row r="9">
      <c r="A9" s="4">
        <v>748.0</v>
      </c>
      <c r="B9" s="4">
        <v>146.0</v>
      </c>
      <c r="C9" s="4">
        <v>76.0</v>
      </c>
      <c r="D9">
        <f t="shared" si="2"/>
        <v>0.1951871658</v>
      </c>
      <c r="E9">
        <f t="shared" si="3"/>
        <v>0.1016042781</v>
      </c>
      <c r="G9" s="4">
        <v>780.0</v>
      </c>
      <c r="H9" s="4">
        <v>127.0</v>
      </c>
      <c r="I9" s="4">
        <v>44.0</v>
      </c>
      <c r="J9">
        <f t="shared" si="4"/>
        <v>0.1628205128</v>
      </c>
      <c r="K9">
        <f t="shared" si="5"/>
        <v>0.05641025641</v>
      </c>
      <c r="L9" s="2" t="s">
        <v>16</v>
      </c>
      <c r="M9">
        <f t="shared" ref="M9:N9" si="11">D9-J9</f>
        <v>0.03236665295</v>
      </c>
      <c r="N9">
        <f t="shared" si="11"/>
        <v>0.04519402166</v>
      </c>
    </row>
    <row r="10">
      <c r="A10" s="4">
        <v>632.0</v>
      </c>
      <c r="B10" s="4">
        <v>110.0</v>
      </c>
      <c r="C10" s="4">
        <v>70.0</v>
      </c>
      <c r="D10">
        <f t="shared" si="2"/>
        <v>0.1740506329</v>
      </c>
      <c r="E10">
        <f t="shared" si="3"/>
        <v>0.1107594937</v>
      </c>
      <c r="G10" s="4">
        <v>652.0</v>
      </c>
      <c r="H10" s="4">
        <v>94.0</v>
      </c>
      <c r="I10" s="4">
        <v>62.0</v>
      </c>
      <c r="J10">
        <f t="shared" si="4"/>
        <v>0.1441717791</v>
      </c>
      <c r="K10">
        <f t="shared" si="5"/>
        <v>0.09509202454</v>
      </c>
      <c r="L10" s="2" t="s">
        <v>17</v>
      </c>
      <c r="M10">
        <f t="shared" ref="M10:N10" si="12">D10-J10</f>
        <v>0.02987885377</v>
      </c>
      <c r="N10">
        <f t="shared" si="12"/>
        <v>0.01566746913</v>
      </c>
    </row>
    <row r="11">
      <c r="A11" s="4">
        <v>691.0</v>
      </c>
      <c r="B11" s="4">
        <v>131.0</v>
      </c>
      <c r="C11" s="4">
        <v>60.0</v>
      </c>
      <c r="D11">
        <f t="shared" si="2"/>
        <v>0.1895803184</v>
      </c>
      <c r="E11">
        <f t="shared" si="3"/>
        <v>0.08683068017</v>
      </c>
      <c r="G11" s="4">
        <v>697.0</v>
      </c>
      <c r="H11" s="4">
        <v>120.0</v>
      </c>
      <c r="I11" s="4">
        <v>77.0</v>
      </c>
      <c r="J11">
        <f t="shared" si="4"/>
        <v>0.1721664275</v>
      </c>
      <c r="K11">
        <f t="shared" si="5"/>
        <v>0.1104734577</v>
      </c>
      <c r="L11" s="2" t="s">
        <v>18</v>
      </c>
      <c r="M11">
        <f t="shared" ref="M11:N11" si="13">D11-J11</f>
        <v>0.01741389083</v>
      </c>
      <c r="N11">
        <f t="shared" si="13"/>
        <v>-0.0236427775</v>
      </c>
    </row>
    <row r="12">
      <c r="A12" s="4">
        <v>861.0</v>
      </c>
      <c r="B12" s="4">
        <v>165.0</v>
      </c>
      <c r="C12" s="4">
        <v>97.0</v>
      </c>
      <c r="D12">
        <f t="shared" si="2"/>
        <v>0.1916376307</v>
      </c>
      <c r="E12">
        <f t="shared" si="3"/>
        <v>0.112659698</v>
      </c>
      <c r="G12" s="4">
        <v>860.0</v>
      </c>
      <c r="H12" s="4">
        <v>153.0</v>
      </c>
      <c r="I12" s="4">
        <v>98.0</v>
      </c>
      <c r="J12">
        <f t="shared" si="4"/>
        <v>0.1779069767</v>
      </c>
      <c r="K12">
        <f t="shared" si="5"/>
        <v>0.1139534884</v>
      </c>
      <c r="L12" s="2" t="s">
        <v>19</v>
      </c>
      <c r="M12">
        <f t="shared" ref="M12:N12" si="14">D12-J12</f>
        <v>0.01373065392</v>
      </c>
      <c r="N12">
        <f t="shared" si="14"/>
        <v>-0.001293790347</v>
      </c>
    </row>
    <row r="13">
      <c r="A13" s="4">
        <v>867.0</v>
      </c>
      <c r="B13" s="4">
        <v>196.0</v>
      </c>
      <c r="C13" s="4">
        <v>105.0</v>
      </c>
      <c r="D13">
        <f t="shared" si="2"/>
        <v>0.2260668973</v>
      </c>
      <c r="E13">
        <f t="shared" si="3"/>
        <v>0.1211072664</v>
      </c>
      <c r="G13" s="4">
        <v>864.0</v>
      </c>
      <c r="H13" s="4">
        <v>143.0</v>
      </c>
      <c r="I13" s="4">
        <v>71.0</v>
      </c>
      <c r="J13">
        <f t="shared" si="4"/>
        <v>0.1655092593</v>
      </c>
      <c r="K13">
        <f t="shared" si="5"/>
        <v>0.08217592593</v>
      </c>
      <c r="L13" s="2" t="s">
        <v>20</v>
      </c>
      <c r="M13">
        <f t="shared" ref="M13:N13" si="15">D13-J13</f>
        <v>0.06055763809</v>
      </c>
      <c r="N13">
        <f t="shared" si="15"/>
        <v>0.03893134051</v>
      </c>
    </row>
    <row r="14">
      <c r="A14" s="4">
        <v>838.0</v>
      </c>
      <c r="B14" s="4">
        <v>162.0</v>
      </c>
      <c r="C14" s="4">
        <v>92.0</v>
      </c>
      <c r="D14">
        <f t="shared" si="2"/>
        <v>0.1933174224</v>
      </c>
      <c r="E14">
        <f t="shared" si="3"/>
        <v>0.1097852029</v>
      </c>
      <c r="G14" s="4">
        <v>801.0</v>
      </c>
      <c r="H14" s="4">
        <v>128.0</v>
      </c>
      <c r="I14" s="4">
        <v>70.0</v>
      </c>
      <c r="J14">
        <f t="shared" si="4"/>
        <v>0.1598002497</v>
      </c>
      <c r="K14">
        <f t="shared" si="5"/>
        <v>0.08739076155</v>
      </c>
      <c r="L14" s="2" t="s">
        <v>21</v>
      </c>
      <c r="M14">
        <f t="shared" ref="M14:N14" si="16">D14-J14</f>
        <v>0.03351717275</v>
      </c>
      <c r="N14">
        <f t="shared" si="16"/>
        <v>0.02239444132</v>
      </c>
    </row>
    <row r="15">
      <c r="A15" s="4">
        <v>665.0</v>
      </c>
      <c r="B15" s="4">
        <v>127.0</v>
      </c>
      <c r="C15" s="4">
        <v>56.0</v>
      </c>
      <c r="D15">
        <f t="shared" si="2"/>
        <v>0.1909774436</v>
      </c>
      <c r="E15">
        <f t="shared" si="3"/>
        <v>0.08421052632</v>
      </c>
      <c r="G15" s="4">
        <v>642.0</v>
      </c>
      <c r="H15" s="4">
        <v>122.0</v>
      </c>
      <c r="I15" s="4">
        <v>68.0</v>
      </c>
      <c r="J15">
        <f t="shared" si="4"/>
        <v>0.1900311526</v>
      </c>
      <c r="K15">
        <f t="shared" si="5"/>
        <v>0.1059190031</v>
      </c>
      <c r="L15" s="2" t="s">
        <v>22</v>
      </c>
      <c r="M15">
        <f t="shared" ref="M15:N15" si="17">D15-J15</f>
        <v>0.000946290961</v>
      </c>
      <c r="N15">
        <f t="shared" si="17"/>
        <v>-0.0217084768</v>
      </c>
    </row>
    <row r="16">
      <c r="A16" s="4">
        <v>673.0</v>
      </c>
      <c r="B16" s="4">
        <v>220.0</v>
      </c>
      <c r="C16" s="4">
        <v>122.0</v>
      </c>
      <c r="D16">
        <f t="shared" si="2"/>
        <v>0.3268945022</v>
      </c>
      <c r="E16">
        <f t="shared" si="3"/>
        <v>0.1812778603</v>
      </c>
      <c r="G16" s="4">
        <v>697.0</v>
      </c>
      <c r="H16" s="4">
        <v>194.0</v>
      </c>
      <c r="I16" s="4">
        <v>94.0</v>
      </c>
      <c r="J16">
        <f t="shared" si="4"/>
        <v>0.2783357245</v>
      </c>
      <c r="K16">
        <f t="shared" si="5"/>
        <v>0.1348637016</v>
      </c>
      <c r="L16" s="2" t="s">
        <v>23</v>
      </c>
      <c r="M16">
        <f t="shared" ref="M16:N16" si="18">D16-J16</f>
        <v>0.0485587777</v>
      </c>
      <c r="N16">
        <f t="shared" si="18"/>
        <v>0.04641415875</v>
      </c>
    </row>
    <row r="17">
      <c r="A17" s="4">
        <v>691.0</v>
      </c>
      <c r="B17" s="4">
        <v>176.0</v>
      </c>
      <c r="C17" s="4">
        <v>128.0</v>
      </c>
      <c r="D17">
        <f t="shared" si="2"/>
        <v>0.2547033285</v>
      </c>
      <c r="E17">
        <f t="shared" si="3"/>
        <v>0.1852387844</v>
      </c>
      <c r="G17" s="4">
        <v>669.0</v>
      </c>
      <c r="H17" s="4">
        <v>127.0</v>
      </c>
      <c r="I17" s="4">
        <v>81.0</v>
      </c>
      <c r="J17">
        <f t="shared" si="4"/>
        <v>0.1898355755</v>
      </c>
      <c r="K17">
        <f t="shared" si="5"/>
        <v>0.1210762332</v>
      </c>
      <c r="L17" s="2" t="s">
        <v>24</v>
      </c>
      <c r="M17">
        <f t="shared" ref="M17:N17" si="19">D17-J17</f>
        <v>0.06486775302</v>
      </c>
      <c r="N17">
        <f t="shared" si="19"/>
        <v>0.06416255119</v>
      </c>
    </row>
    <row r="18">
      <c r="A18" s="4">
        <v>708.0</v>
      </c>
      <c r="B18" s="4">
        <v>161.0</v>
      </c>
      <c r="C18" s="4">
        <v>104.0</v>
      </c>
      <c r="D18">
        <f t="shared" si="2"/>
        <v>0.2274011299</v>
      </c>
      <c r="E18">
        <f t="shared" si="3"/>
        <v>0.1468926554</v>
      </c>
      <c r="G18" s="4">
        <v>693.0</v>
      </c>
      <c r="H18" s="4">
        <v>153.0</v>
      </c>
      <c r="I18" s="4">
        <v>101.0</v>
      </c>
      <c r="J18">
        <f t="shared" si="4"/>
        <v>0.2207792208</v>
      </c>
      <c r="K18">
        <f t="shared" si="5"/>
        <v>0.1457431457</v>
      </c>
      <c r="L18" s="2" t="s">
        <v>25</v>
      </c>
      <c r="M18">
        <f t="shared" ref="M18:N18" si="20">D18-J18</f>
        <v>0.006621909164</v>
      </c>
      <c r="N18">
        <f t="shared" si="20"/>
        <v>0.001149509624</v>
      </c>
    </row>
    <row r="19">
      <c r="A19" s="4">
        <v>759.0</v>
      </c>
      <c r="B19" s="4">
        <v>233.0</v>
      </c>
      <c r="C19" s="4">
        <v>124.0</v>
      </c>
      <c r="D19">
        <f t="shared" si="2"/>
        <v>0.3069828722</v>
      </c>
      <c r="E19">
        <f t="shared" si="3"/>
        <v>0.163372859</v>
      </c>
      <c r="G19" s="4">
        <v>771.0</v>
      </c>
      <c r="H19" s="4">
        <v>213.0</v>
      </c>
      <c r="I19" s="4">
        <v>119.0</v>
      </c>
      <c r="J19">
        <f t="shared" si="4"/>
        <v>0.2762645914</v>
      </c>
      <c r="K19">
        <f t="shared" si="5"/>
        <v>0.1543450065</v>
      </c>
      <c r="L19" s="2" t="s">
        <v>26</v>
      </c>
      <c r="M19">
        <f t="shared" ref="M19:N19" si="21">D19-J19</f>
        <v>0.03071828076</v>
      </c>
      <c r="N19">
        <f t="shared" si="21"/>
        <v>0.00902785254</v>
      </c>
    </row>
    <row r="20">
      <c r="A20" s="4">
        <v>736.0</v>
      </c>
      <c r="B20" s="4">
        <v>154.0</v>
      </c>
      <c r="C20" s="4">
        <v>91.0</v>
      </c>
      <c r="D20">
        <f t="shared" si="2"/>
        <v>0.2092391304</v>
      </c>
      <c r="E20">
        <f t="shared" si="3"/>
        <v>0.1236413043</v>
      </c>
      <c r="G20" s="4">
        <v>736.0</v>
      </c>
      <c r="H20" s="4">
        <v>162.0</v>
      </c>
      <c r="I20" s="4">
        <v>120.0</v>
      </c>
      <c r="J20">
        <f t="shared" si="4"/>
        <v>0.2201086957</v>
      </c>
      <c r="K20">
        <f t="shared" si="5"/>
        <v>0.1630434783</v>
      </c>
      <c r="L20" s="2" t="s">
        <v>27</v>
      </c>
      <c r="M20">
        <f t="shared" ref="M20:N20" si="22">D20-J20</f>
        <v>-0.01086956522</v>
      </c>
      <c r="N20">
        <f t="shared" si="22"/>
        <v>-0.03940217391</v>
      </c>
    </row>
    <row r="21">
      <c r="A21" s="4">
        <v>739.0</v>
      </c>
      <c r="B21" s="4">
        <v>196.0</v>
      </c>
      <c r="C21" s="4">
        <v>86.0</v>
      </c>
      <c r="D21">
        <f t="shared" si="2"/>
        <v>0.2652232747</v>
      </c>
      <c r="E21">
        <f t="shared" si="3"/>
        <v>0.1163734777</v>
      </c>
      <c r="G21" s="4">
        <v>727.0</v>
      </c>
      <c r="H21" s="4">
        <v>201.0</v>
      </c>
      <c r="I21" s="4">
        <v>96.0</v>
      </c>
      <c r="J21">
        <f t="shared" si="4"/>
        <v>0.2764786795</v>
      </c>
      <c r="K21">
        <f t="shared" si="5"/>
        <v>0.1320495186</v>
      </c>
      <c r="L21" s="2" t="s">
        <v>28</v>
      </c>
      <c r="M21">
        <f t="shared" ref="M21:N21" si="23">D21-J21</f>
        <v>-0.01125540481</v>
      </c>
      <c r="N21">
        <f t="shared" si="23"/>
        <v>-0.0156760409</v>
      </c>
    </row>
    <row r="22">
      <c r="A22" s="4">
        <v>734.0</v>
      </c>
      <c r="B22" s="4">
        <v>167.0</v>
      </c>
      <c r="C22" s="4">
        <v>75.0</v>
      </c>
      <c r="D22">
        <f t="shared" si="2"/>
        <v>0.227520436</v>
      </c>
      <c r="E22">
        <f t="shared" si="3"/>
        <v>0.1021798365</v>
      </c>
      <c r="G22" s="4">
        <v>728.0</v>
      </c>
      <c r="H22" s="4">
        <v>207.0</v>
      </c>
      <c r="I22" s="4">
        <v>67.0</v>
      </c>
      <c r="J22">
        <f t="shared" si="4"/>
        <v>0.2843406593</v>
      </c>
      <c r="K22">
        <f t="shared" si="5"/>
        <v>0.09203296703</v>
      </c>
      <c r="L22" s="2" t="s">
        <v>29</v>
      </c>
      <c r="M22">
        <f t="shared" ref="M22:N22" si="24">D22-J22</f>
        <v>-0.05682022337</v>
      </c>
      <c r="N22">
        <f t="shared" si="24"/>
        <v>0.01014686948</v>
      </c>
    </row>
    <row r="23">
      <c r="A23" s="4">
        <v>706.0</v>
      </c>
      <c r="B23" s="4">
        <v>174.0</v>
      </c>
      <c r="C23" s="4">
        <v>101.0</v>
      </c>
      <c r="D23">
        <f t="shared" si="2"/>
        <v>0.2464589235</v>
      </c>
      <c r="E23">
        <f t="shared" si="3"/>
        <v>0.1430594901</v>
      </c>
      <c r="G23" s="4">
        <v>722.0</v>
      </c>
      <c r="H23" s="4">
        <v>182.0</v>
      </c>
      <c r="I23" s="4">
        <v>123.0</v>
      </c>
      <c r="J23">
        <f t="shared" si="4"/>
        <v>0.2520775623</v>
      </c>
      <c r="K23">
        <f t="shared" si="5"/>
        <v>0.1703601108</v>
      </c>
      <c r="L23" s="2" t="s">
        <v>30</v>
      </c>
      <c r="M23">
        <f t="shared" ref="M23:N23" si="25">D23-J23</f>
        <v>-0.005618638814</v>
      </c>
      <c r="N23">
        <f t="shared" si="25"/>
        <v>-0.02730062072</v>
      </c>
    </row>
    <row r="24">
      <c r="A24" s="4">
        <v>681.0</v>
      </c>
      <c r="B24" s="4">
        <v>156.0</v>
      </c>
      <c r="C24" s="4">
        <v>93.0</v>
      </c>
      <c r="D24">
        <f t="shared" si="2"/>
        <v>0.2290748899</v>
      </c>
      <c r="E24">
        <f t="shared" si="3"/>
        <v>0.1365638767</v>
      </c>
      <c r="G24" s="4">
        <v>695.0</v>
      </c>
      <c r="H24" s="4">
        <v>142.0</v>
      </c>
      <c r="I24" s="4">
        <v>100.0</v>
      </c>
      <c r="J24">
        <f t="shared" si="4"/>
        <v>0.2043165468</v>
      </c>
      <c r="K24">
        <f t="shared" si="5"/>
        <v>0.1438848921</v>
      </c>
      <c r="L24" s="2" t="s">
        <v>31</v>
      </c>
      <c r="M24">
        <f t="shared" ref="M24:N24" si="26">D24-J24</f>
        <v>0.02475834311</v>
      </c>
      <c r="N24">
        <f t="shared" si="26"/>
        <v>-0.007321015434</v>
      </c>
    </row>
    <row r="25">
      <c r="A25" s="4">
        <v>693.0</v>
      </c>
      <c r="B25" s="4">
        <v>206.0</v>
      </c>
      <c r="C25" s="4">
        <v>67.0</v>
      </c>
      <c r="D25">
        <f t="shared" si="2"/>
        <v>0.2972582973</v>
      </c>
      <c r="E25">
        <f t="shared" si="3"/>
        <v>0.09668109668</v>
      </c>
      <c r="G25" s="4">
        <v>724.0</v>
      </c>
      <c r="H25" s="4">
        <v>182.0</v>
      </c>
      <c r="I25" s="4">
        <v>103.0</v>
      </c>
      <c r="J25">
        <f t="shared" si="4"/>
        <v>0.2513812155</v>
      </c>
      <c r="K25">
        <f t="shared" si="5"/>
        <v>0.1422651934</v>
      </c>
      <c r="L25" s="2" t="s">
        <v>32</v>
      </c>
      <c r="M25">
        <f t="shared" ref="M25:N25" si="27">D25-J25</f>
        <v>0.04587708179</v>
      </c>
      <c r="N25">
        <f t="shared" si="27"/>
        <v>-0.04558409669</v>
      </c>
    </row>
    <row r="26">
      <c r="L26" s="1" t="s">
        <v>67</v>
      </c>
      <c r="M26">
        <f t="shared" ref="M26:N26" si="28">COUNTIF(M3:M25,"&lt;0")</f>
        <v>4</v>
      </c>
      <c r="N26">
        <f t="shared" si="28"/>
        <v>10</v>
      </c>
    </row>
    <row r="27">
      <c r="L27" s="1" t="s">
        <v>47</v>
      </c>
      <c r="M27">
        <f t="shared" ref="M27:N27" si="29">COUNT(M3:M25)</f>
        <v>23</v>
      </c>
      <c r="N27">
        <f t="shared" si="29"/>
        <v>23</v>
      </c>
    </row>
  </sheetData>
  <conditionalFormatting sqref="M3:M25">
    <cfRule type="cellIs" dxfId="0" priority="1" operator="greaterThan">
      <formula>0</formula>
    </cfRule>
  </conditionalFormatting>
  <conditionalFormatting sqref="M3:M25">
    <cfRule type="cellIs" dxfId="1" priority="2" operator="lessThan">
      <formula>0</formula>
    </cfRule>
  </conditionalFormatting>
  <conditionalFormatting sqref="N3:N25">
    <cfRule type="cellIs" dxfId="0" priority="3" operator="greaterThan">
      <formula>0</formula>
    </cfRule>
  </conditionalFormatting>
  <conditionalFormatting sqref="N3:N25">
    <cfRule type="cellIs" dxfId="1" priority="4" operator="lessThan">
      <formula>0</formula>
    </cfRule>
  </conditionalFormatting>
  <drawing r:id="rId1"/>
</worksheet>
</file>