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aily\Dropbox (JHSI)\Electronics\Teensy Crash EDR\"/>
    </mc:Choice>
  </mc:AlternateContent>
  <bookViews>
    <workbookView xWindow="0" yWindow="0" windowWidth="20610" windowHeight="15600"/>
  </bookViews>
  <sheets>
    <sheet name="Top Level Assembly" sheetId="4" r:id="rId1"/>
    <sheet name="Printed Circuit Board Parts" sheetId="1" r:id="rId2"/>
  </sheets>
  <definedNames>
    <definedName name="_xlnm.Print_Area" localSheetId="1">'Printed Circuit Board Parts'!$A$1:$K$22</definedName>
    <definedName name="_xlnm.Print_Area" localSheetId="0">'Top Level Assembly'!$A$1:$I$52</definedName>
    <definedName name="_xlnm.Print_Titles" localSheetId="1">'Printed Circuit Board Parts'!$1:$1</definedName>
    <definedName name="_xlnm.Print_Titles" localSheetId="0">'Top Level Assembly'!$1:$1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4" l="1"/>
  <c r="I35" i="4"/>
  <c r="K17" i="1" l="1"/>
  <c r="K7" i="1"/>
  <c r="K13" i="1"/>
  <c r="I17" i="4" l="1"/>
  <c r="I16" i="4"/>
  <c r="I18" i="4"/>
  <c r="I19" i="4"/>
  <c r="I20" i="4"/>
  <c r="I28" i="4"/>
  <c r="K3" i="1"/>
  <c r="I14" i="4"/>
  <c r="I42" i="4"/>
  <c r="K12" i="1"/>
  <c r="K15" i="1"/>
  <c r="I12" i="4"/>
  <c r="I30" i="4"/>
  <c r="J14" i="1"/>
  <c r="K14" i="1" s="1"/>
  <c r="I13" i="4"/>
  <c r="I45" i="4" l="1"/>
  <c r="I31" i="4"/>
  <c r="I23" i="4"/>
  <c r="I22" i="4"/>
  <c r="I24" i="4"/>
  <c r="I27" i="4"/>
  <c r="I21" i="4"/>
  <c r="I25" i="4"/>
  <c r="I26" i="4"/>
  <c r="H5" i="4"/>
  <c r="I5" i="4" s="1"/>
  <c r="H15" i="4"/>
  <c r="I15" i="4" s="1"/>
  <c r="I3" i="4"/>
  <c r="I6" i="4"/>
  <c r="I43" i="4"/>
  <c r="I44" i="4"/>
  <c r="I8" i="4"/>
  <c r="I10" i="4"/>
  <c r="I7" i="4"/>
  <c r="I9" i="4"/>
  <c r="I37" i="4"/>
  <c r="I38" i="4"/>
  <c r="I29" i="4"/>
  <c r="I32" i="4"/>
  <c r="I33" i="4"/>
  <c r="I51" i="4"/>
  <c r="I49" i="4"/>
  <c r="I40" i="4"/>
  <c r="I11" i="4"/>
  <c r="I36" i="4"/>
  <c r="I48" i="4"/>
  <c r="I50" i="4"/>
  <c r="I4" i="4"/>
  <c r="I47" i="4"/>
  <c r="I41" i="4"/>
  <c r="I46" i="4"/>
  <c r="I39" i="4"/>
  <c r="K5" i="1"/>
  <c r="K6" i="1"/>
  <c r="K8" i="1"/>
  <c r="K9" i="1"/>
  <c r="K10" i="1"/>
  <c r="K11" i="1"/>
  <c r="K16" i="1"/>
  <c r="K18" i="1"/>
  <c r="K19" i="1"/>
  <c r="K20" i="1"/>
  <c r="K21" i="1"/>
  <c r="K2" i="1"/>
  <c r="K4" i="1"/>
  <c r="K22" i="1" l="1"/>
  <c r="H2" i="4" s="1"/>
  <c r="I2" i="4" s="1"/>
  <c r="I52" i="4" s="1"/>
</calcChain>
</file>

<file path=xl/sharedStrings.xml><?xml version="1.0" encoding="utf-8"?>
<sst xmlns="http://schemas.openxmlformats.org/spreadsheetml/2006/main" count="474" uniqueCount="328">
  <si>
    <t>Comment</t>
  </si>
  <si>
    <t>Description</t>
  </si>
  <si>
    <t>Designator</t>
  </si>
  <si>
    <t>Supplier Part Number 1</t>
  </si>
  <si>
    <t>CR1225FV-LF</t>
  </si>
  <si>
    <t>Coin Cell Battery 3V 2-PIN VERT 48mAh 12.5 x 2.5mm</t>
  </si>
  <si>
    <t>Batt1</t>
  </si>
  <si>
    <t>Renata</t>
  </si>
  <si>
    <t>Mouser</t>
  </si>
  <si>
    <t>614-CR1225FV-LF</t>
  </si>
  <si>
    <t>ADXL375</t>
  </si>
  <si>
    <t>Analog Devices Inc.</t>
  </si>
  <si>
    <t>EVAL-ADXL375Z</t>
  </si>
  <si>
    <t>Digi-Key</t>
  </si>
  <si>
    <t>EVAL-ADXL375Z-ND</t>
  </si>
  <si>
    <t>100uF</t>
  </si>
  <si>
    <t>CAP ALUM 100UF 20% 63V RADIAL</t>
  </si>
  <si>
    <t>C1, C2</t>
  </si>
  <si>
    <t>EEU-FC1J101</t>
  </si>
  <si>
    <t>P10343-ND</t>
  </si>
  <si>
    <t>0.1uF</t>
  </si>
  <si>
    <t>Multilayer Ceramic Capacitors MLCC - Leaded 50volts 0.1uF 10% X7R</t>
  </si>
  <si>
    <t>C3, C8</t>
  </si>
  <si>
    <t>AVX</t>
  </si>
  <si>
    <t>SR215C104KAA</t>
  </si>
  <si>
    <t>581-SR215C104K</t>
  </si>
  <si>
    <t>STPS2150</t>
  </si>
  <si>
    <t>Schottky Diodes &amp; Rectifiers 2.0 Amp 150 Volt</t>
  </si>
  <si>
    <t>STMicroelectronics</t>
  </si>
  <si>
    <t>511-STPS2150</t>
  </si>
  <si>
    <t>LED RED DIFFUSED 0805 SMD</t>
  </si>
  <si>
    <t>D3</t>
  </si>
  <si>
    <t>GPS</t>
  </si>
  <si>
    <t>Adafruit Industries LLC</t>
  </si>
  <si>
    <t>1528-1153-ND</t>
  </si>
  <si>
    <t>4 Pos Mini-Fit Jr.</t>
  </si>
  <si>
    <t>CONN HEADER 4POS 4.2MM VERT TIN</t>
  </si>
  <si>
    <t>J1</t>
  </si>
  <si>
    <t>Molex, LLC</t>
  </si>
  <si>
    <t>ESP8266</t>
  </si>
  <si>
    <t>Sparkfun ESP8266 Module (WRL-13678)</t>
  </si>
  <si>
    <t>J8</t>
  </si>
  <si>
    <t>SparkFun Electronics</t>
  </si>
  <si>
    <t>WRL-13678</t>
  </si>
  <si>
    <t>1568-1235-ND</t>
  </si>
  <si>
    <t>4.7k</t>
  </si>
  <si>
    <t>RES 4.7K OHM 1/4W 5% CARBON FILM</t>
  </si>
  <si>
    <t>R1, R2, R3</t>
  </si>
  <si>
    <t>1.5k</t>
  </si>
  <si>
    <t>R4</t>
  </si>
  <si>
    <t>microSD</t>
  </si>
  <si>
    <t>Memory Card Connectors MicroSD Card Conn Ver Dip Mnt Manual</t>
  </si>
  <si>
    <t>SD1</t>
  </si>
  <si>
    <t>Yamaichi Electronics</t>
  </si>
  <si>
    <t>PJS008U-3000-0</t>
  </si>
  <si>
    <t>945-PJS008U-3000-0</t>
  </si>
  <si>
    <t>SW</t>
  </si>
  <si>
    <t>Teensy</t>
  </si>
  <si>
    <t>Adafruit 9-DOF IMU Breakout - L3GD20H + LSM303 PRODUCT ID: 1714</t>
  </si>
  <si>
    <t>1528-1029-ND</t>
  </si>
  <si>
    <t>MCP2562-E/P</t>
  </si>
  <si>
    <t>High-Speed CAN Transceiver, 8-Pin PDIP, Extended Temperature</t>
  </si>
  <si>
    <t>U2</t>
  </si>
  <si>
    <t>Microchip Technology</t>
  </si>
  <si>
    <t>MCP2562-E/P-ND</t>
  </si>
  <si>
    <t>OKI-78SR</t>
  </si>
  <si>
    <t>5V DC/DC Converter (7805 replacement)</t>
  </si>
  <si>
    <t>U3</t>
  </si>
  <si>
    <t>Murata Power Solutions Inc.</t>
  </si>
  <si>
    <t>OKI-78SR-5/1.5-W36-C</t>
  </si>
  <si>
    <t>74ACT32PC</t>
  </si>
  <si>
    <t>Quad 2-Input OR Gate, 14-Pin PDIP, Commercial Grade</t>
  </si>
  <si>
    <t>U4</t>
  </si>
  <si>
    <t>Qty</t>
  </si>
  <si>
    <t>Manufacturer</t>
  </si>
  <si>
    <t>Manufacturer Part Number</t>
  </si>
  <si>
    <t>Supplier</t>
  </si>
  <si>
    <t>Supplier Part Number</t>
  </si>
  <si>
    <t>Unit Cost</t>
  </si>
  <si>
    <t>Total Cost</t>
  </si>
  <si>
    <t>Encl</t>
  </si>
  <si>
    <t>Enclosures, Boxes, &amp; Cases 3.23 x 3.15 x 2.17in Clear Lid</t>
  </si>
  <si>
    <t>Bud Industries</t>
  </si>
  <si>
    <t>PN-1331-CMB</t>
  </si>
  <si>
    <t>563-PN-1331-CMB</t>
  </si>
  <si>
    <t>CG</t>
  </si>
  <si>
    <t>Liquid tight cord grip with 1/4 NPT threads</t>
  </si>
  <si>
    <t>Heyco</t>
  </si>
  <si>
    <t>M4516</t>
  </si>
  <si>
    <t>836-M4516</t>
  </si>
  <si>
    <t>CCA</t>
  </si>
  <si>
    <t>Analog Devices Accelerometer Evaluation Board</t>
  </si>
  <si>
    <t>Analog Devices</t>
  </si>
  <si>
    <t>584-EVAL-ADXL375Z</t>
  </si>
  <si>
    <t>N</t>
  </si>
  <si>
    <t>Y</t>
  </si>
  <si>
    <t>PSW</t>
  </si>
  <si>
    <t>Battery</t>
  </si>
  <si>
    <t>Req'd. (Y/N)</t>
  </si>
  <si>
    <t>Qty.</t>
  </si>
  <si>
    <t>Designators</t>
  </si>
  <si>
    <t xml:space="preserve">Wurth Electronics </t>
  </si>
  <si>
    <t>710-61303211121</t>
  </si>
  <si>
    <t>32 pin breakaway strips</t>
  </si>
  <si>
    <t>SN74HC32N</t>
  </si>
  <si>
    <t>595-SN74HC32N</t>
  </si>
  <si>
    <t>Texas Instruments</t>
  </si>
  <si>
    <t>941-C503BRCNCW0Z0AA1</t>
  </si>
  <si>
    <t>C503B-RCN-CW0Z0AA1</t>
  </si>
  <si>
    <t>Cree, Inc.</t>
  </si>
  <si>
    <t>538-39-29-9042</t>
  </si>
  <si>
    <t>Total Price</t>
  </si>
  <si>
    <t>Total</t>
  </si>
  <si>
    <t>Supplier Price</t>
  </si>
  <si>
    <t>BRD2</t>
  </si>
  <si>
    <t>TEENSY32_PINS</t>
  </si>
  <si>
    <t>PJRC</t>
  </si>
  <si>
    <t>Recpt</t>
  </si>
  <si>
    <t>Molex 4 ckt RCPT Housing</t>
  </si>
  <si>
    <t>Molex</t>
  </si>
  <si>
    <t>538-39-01-2040</t>
  </si>
  <si>
    <t>39-01-2040</t>
  </si>
  <si>
    <t>Socket</t>
  </si>
  <si>
    <t>39-00-0060</t>
  </si>
  <si>
    <t>538-39-00-0060</t>
  </si>
  <si>
    <t>Sdcard</t>
  </si>
  <si>
    <t>850-48-1-RB-N-BL-B</t>
  </si>
  <si>
    <t>ITW Switches</t>
  </si>
  <si>
    <t>Push Button Momentary Switch</t>
  </si>
  <si>
    <t>48-1-RB-N-BL-B</t>
  </si>
  <si>
    <t>TMS6T3B1M1QE</t>
  </si>
  <si>
    <t>TE Connectivity</t>
  </si>
  <si>
    <t>506-TMS6T3B1M1QE</t>
  </si>
  <si>
    <t>Cable1</t>
  </si>
  <si>
    <t>6 inch Micro USB cable</t>
  </si>
  <si>
    <t>StarTech</t>
  </si>
  <si>
    <t>UUSBHAUB6</t>
  </si>
  <si>
    <t>Amazon</t>
  </si>
  <si>
    <t>B003YKX6WM</t>
  </si>
  <si>
    <t>Samsung 16GB PRO Class 10 Micro SDHC Card with Adapter up to 90MB/s </t>
  </si>
  <si>
    <t>Samsung</t>
  </si>
  <si>
    <t>MB-MG16EA/AM</t>
  </si>
  <si>
    <t>Ofeely</t>
  </si>
  <si>
    <t>3.7V 1100mAh 432770 Lithium Polymer Li-Po Rechargeable Battery For DIY Mp3 MP4 MP5 GPS</t>
  </si>
  <si>
    <t>B016ZU9C70</t>
  </si>
  <si>
    <t>Printed Circuit Board</t>
  </si>
  <si>
    <t>PCB</t>
  </si>
  <si>
    <t>Holder</t>
  </si>
  <si>
    <t>Foam</t>
  </si>
  <si>
    <t>Mr. Tape</t>
  </si>
  <si>
    <t>1/16" White Double Sided Acrylic Adhesive Polyethylene Foam Tape With Blue Poly Liner</t>
  </si>
  <si>
    <t>B01H3ZULM6</t>
  </si>
  <si>
    <t>McMaster-Carr</t>
  </si>
  <si>
    <t>Spacer1</t>
  </si>
  <si>
    <t>94639A706</t>
  </si>
  <si>
    <t>Spacer2</t>
  </si>
  <si>
    <t>OSH Park</t>
  </si>
  <si>
    <t>32 pin breakaway strips for Teensy GPS and IMU</t>
  </si>
  <si>
    <t>94639A711</t>
  </si>
  <si>
    <t>Spacer3</t>
  </si>
  <si>
    <t>Nylon Unthreaded Spacers
3/16" OD, 1/8" Length, for Number 2 Screw Size</t>
  </si>
  <si>
    <t>94639A701</t>
  </si>
  <si>
    <t>ADXL Screw</t>
  </si>
  <si>
    <t>PCB screw</t>
  </si>
  <si>
    <t>BoardScrew</t>
  </si>
  <si>
    <t>Nut1</t>
  </si>
  <si>
    <t>90631A003</t>
  </si>
  <si>
    <t>90272A083</t>
  </si>
  <si>
    <t>90272A078</t>
  </si>
  <si>
    <t>USBScrews</t>
  </si>
  <si>
    <t>91249A108</t>
  </si>
  <si>
    <t>ICP543759PMT</t>
  </si>
  <si>
    <t>614-ICP543759PMT</t>
  </si>
  <si>
    <t>8975K196</t>
  </si>
  <si>
    <t>1/16" x 1" x 3" Aluminum strap with holes for the Battery Holder</t>
  </si>
  <si>
    <t>Teensy Crash EDR Printed Circuit Board</t>
  </si>
  <si>
    <t>Charger</t>
  </si>
  <si>
    <t>STBC08 High-Current LiPo Battery Charger</t>
  </si>
  <si>
    <t>Pesky Products</t>
  </si>
  <si>
    <t>Tinde.com</t>
  </si>
  <si>
    <t>ESP-01</t>
  </si>
  <si>
    <t>B00O34AGSU</t>
  </si>
  <si>
    <t>USB1</t>
  </si>
  <si>
    <t>USB2</t>
  </si>
  <si>
    <t>USB PCB Board</t>
  </si>
  <si>
    <t>OSHPark</t>
  </si>
  <si>
    <t>USBPCB</t>
  </si>
  <si>
    <t>USB Connectors RUGGED USB TYPE B RIGHT ANGLE</t>
  </si>
  <si>
    <t>MUSB-D111-30</t>
  </si>
  <si>
    <t>523-MUSBD11130</t>
  </si>
  <si>
    <t>9OxT4ywZ</t>
  </si>
  <si>
    <t>https://oshpark.com/shared_projects/9OxT4ywZ</t>
  </si>
  <si>
    <t>ED2989-ND</t>
  </si>
  <si>
    <t>Digikey</t>
  </si>
  <si>
    <t>On shore Technology</t>
  </si>
  <si>
    <t>USB-A1HSW6</t>
  </si>
  <si>
    <t>USB - A Receptacle Connector 4 Position Through Hole, Right Angle, Horizontal</t>
  </si>
  <si>
    <t>USB2 (alt)</t>
  </si>
  <si>
    <t>USB Connectors TYPE A R/A RCPT ASSY THRU HOLE</t>
  </si>
  <si>
    <t>TE Connectivity / AMP</t>
  </si>
  <si>
    <t>292303-3</t>
  </si>
  <si>
    <t>571-292303-3</t>
  </si>
  <si>
    <t>Nut1 (alt)</t>
  </si>
  <si>
    <t>90633A004</t>
  </si>
  <si>
    <t>Self Assembled</t>
  </si>
  <si>
    <t>Self cut and drilled</t>
  </si>
  <si>
    <t>Battery (alt)</t>
  </si>
  <si>
    <t>Amphenol Commercial</t>
  </si>
  <si>
    <t>Teensy Crash Sensor Circuit Card Assembly</t>
  </si>
  <si>
    <t>Unknown</t>
  </si>
  <si>
    <t>DIYMall</t>
  </si>
  <si>
    <t>DIYmall Esp8266 Serial Wifi Wireless Transceiver Module Esp-01</t>
  </si>
  <si>
    <t>Wire,Red</t>
  </si>
  <si>
    <t>Wire,Blk</t>
  </si>
  <si>
    <t>Wire,Yel</t>
  </si>
  <si>
    <t>Wire,Grn</t>
  </si>
  <si>
    <t>CrimpSockets</t>
  </si>
  <si>
    <t>DeutschRecept</t>
  </si>
  <si>
    <t>Automotive Connectors HD Series 9 Pin Plug</t>
  </si>
  <si>
    <t>Amphenol SINE Systems</t>
  </si>
  <si>
    <t>AHD16-9-1939S</t>
  </si>
  <si>
    <t>654-AHD16-9-1939S</t>
  </si>
  <si>
    <t>Automotive Connectors TERM 16 SOCKET 20-16AWG</t>
  </si>
  <si>
    <t>AT62-201-16141</t>
  </si>
  <si>
    <t>654-AT62-201-16141</t>
  </si>
  <si>
    <t>Allied Wire and Cable</t>
  </si>
  <si>
    <t>Automotive Primary Wire GXL-20, Cond: 7/28 (units are in feet)</t>
  </si>
  <si>
    <t>GXL-20</t>
  </si>
  <si>
    <t>GXL-20 Yellow</t>
  </si>
  <si>
    <t>GXL-20 Black</t>
  </si>
  <si>
    <t>GXL-20 Green</t>
  </si>
  <si>
    <t>GXL-20 Red</t>
  </si>
  <si>
    <t>Multiple Function Sensor Development Tools L3GD20H + LSM303 IMU Breakout</t>
  </si>
  <si>
    <t>Adafruit</t>
  </si>
  <si>
    <t>485-1714</t>
  </si>
  <si>
    <t>929974-01-36-RK</t>
  </si>
  <si>
    <t>3M</t>
  </si>
  <si>
    <t>517-929974-01-36-RK</t>
  </si>
  <si>
    <t>3M 929 Series 0.100" pitch single row breakable female socket header (36 pos)</t>
  </si>
  <si>
    <t>Headers &amp; Wire Housings FULL STICK HDR/36POS</t>
  </si>
  <si>
    <t>517-929834-01-36-RK</t>
  </si>
  <si>
    <t>929834-01-36-RK</t>
  </si>
  <si>
    <t>TEENSY32</t>
  </si>
  <si>
    <t xml:space="preserve">32 Bit Arduino-Compatible Microcontroller </t>
  </si>
  <si>
    <t>Teensy3.2</t>
  </si>
  <si>
    <t>Teensy (alt)</t>
  </si>
  <si>
    <t>TeensyPins</t>
  </si>
  <si>
    <t>929834-03-05-RK</t>
  </si>
  <si>
    <t>929834-03-36-RK</t>
  </si>
  <si>
    <t>Tall Headers &amp; Wire Housings .100 STR 36 PIN .235-.410</t>
  </si>
  <si>
    <t>517-929834-03-36-RK</t>
  </si>
  <si>
    <t>517-929834-03-05-RK</t>
  </si>
  <si>
    <t>Tall Headers &amp; Wire Housings .100 STR 5 PIN .235-.410</t>
  </si>
  <si>
    <t>Zinc-Plated Steel Pan Head Phillips Machine Screw 2-56 Thread, 5/16" Length</t>
  </si>
  <si>
    <t>Zinc-Plated Steel Pan Head Phillips Machine Screw 2-56 Thread, 5/8" Length</t>
  </si>
  <si>
    <t>Nylon Unthreaded Spacers 3/16" OD, 7/16" Length, for Number 2 Screw Size</t>
  </si>
  <si>
    <t>Black-Oxide Finish Pan Head Phillips Machine Screw 18-8 Stainless Steel, 4-40 Thread, 3/8" Length</t>
  </si>
  <si>
    <t>Low-Strength Steel Nylon-Insert Locknut Zinc-Plated, 2-56 Thread Size, 1/4" Wide, 9/64" High</t>
  </si>
  <si>
    <t xml:space="preserve">Low-Strength Steel Thin Nylon-Insert Locknut Zinc-Plated, 2-56 Thread, 1/4" Wide, 7/64" High </t>
  </si>
  <si>
    <t>Nylon Unthreaded Spacers 3/16" OD, 1/4" Length, for Number 4 Screw Size</t>
  </si>
  <si>
    <t>awcwire.com</t>
  </si>
  <si>
    <t xml:space="preserve"> See BOM</t>
  </si>
  <si>
    <t>TeensyPins, 5Pos</t>
  </si>
  <si>
    <t>www.prjc.com</t>
  </si>
  <si>
    <t>Teensy 32-bit Microcontroller With Pins</t>
  </si>
  <si>
    <t>Battery Packs 3.7V 1320 mAh 61.0 x 37.5 x 5.95mm</t>
  </si>
  <si>
    <t xml:space="preserve">Adafruit ultimate GPS breakout board </t>
  </si>
  <si>
    <t>BRD2 (alt)</t>
  </si>
  <si>
    <t>Headers</t>
  </si>
  <si>
    <t>ESP8266 (alt)</t>
  </si>
  <si>
    <t>Headers (alt)</t>
  </si>
  <si>
    <t>ADXL375 (alt)</t>
  </si>
  <si>
    <t>BRD1, BRD2, BRD3, GPS</t>
  </si>
  <si>
    <t>Socket Headers</t>
  </si>
  <si>
    <t>ADXL</t>
  </si>
  <si>
    <t>Mill-Max</t>
  </si>
  <si>
    <t>310-13-132-41-001000</t>
  </si>
  <si>
    <t>575-113132</t>
  </si>
  <si>
    <t>ADXLPins</t>
  </si>
  <si>
    <t>350-10-164-00-006000</t>
  </si>
  <si>
    <t xml:space="preserve">ADXL Socket HEADER </t>
  </si>
  <si>
    <t>64 Pos Breakaway strips</t>
  </si>
  <si>
    <t>575-643506</t>
  </si>
  <si>
    <t>64 Position Receptacle Connector 0.100" (2.54mm) Through Hole Gold</t>
  </si>
  <si>
    <t>ADXL Pin HEADER (alt)</t>
  </si>
  <si>
    <t>Red LED</t>
  </si>
  <si>
    <t>HolderScrews</t>
  </si>
  <si>
    <t>Pan Head Phillips Screw for Sheet Metal Zinc-Plated Steel, Number 4 Size, 5/16" Length</t>
  </si>
  <si>
    <t>90190A107</t>
  </si>
  <si>
    <t>90190A110</t>
  </si>
  <si>
    <t>Pan Head Phillips Screw for Sheet Metal Zinc-Plated Steel, Number 4 Size, 1/2" Length</t>
  </si>
  <si>
    <t>PCB screw (alt)</t>
  </si>
  <si>
    <t>90087A108</t>
  </si>
  <si>
    <t>Thread-Cutting Screw for Metal &amp; Plastic (Type F) Pan Head Phillips, Zinc-Plated Steel, 4-40 Thread, 1/2" Long</t>
  </si>
  <si>
    <t>Thread-Cutting Screw for Metal &amp; Plastic (Type F) Pan Head Phillips, Zinc-Plated Steel, 4-40 Thread, 1/4" Long</t>
  </si>
  <si>
    <t>HolderScrews (alt)</t>
  </si>
  <si>
    <t>90087A106</t>
  </si>
  <si>
    <t>575-31143164</t>
  </si>
  <si>
    <t>311-43-164-41-001000</t>
  </si>
  <si>
    <t>Power Switch  Toggle Switches Solder Lug Slvr SP Off-None-On TS</t>
  </si>
  <si>
    <t>Molex Mini-Fit Jr Crimp Socket</t>
  </si>
  <si>
    <t>Panasonic</t>
  </si>
  <si>
    <t>47uF</t>
  </si>
  <si>
    <t>CAP ALUM 47UF 20% 63V RADIAL</t>
  </si>
  <si>
    <t>C2, C4</t>
  </si>
  <si>
    <t>EEU-FC1J470B</t>
  </si>
  <si>
    <t>667-EEU-FC1J470B</t>
  </si>
  <si>
    <t>RES 30K OHM 1/4W 5% CARBON FILM</t>
  </si>
  <si>
    <t>R5, R6</t>
  </si>
  <si>
    <t>660-MF1/4DCT52R3002F</t>
  </si>
  <si>
    <t>KOA Speer</t>
  </si>
  <si>
    <t>MF1/4DCT52R3002F</t>
  </si>
  <si>
    <t>MF1/4DCT52R1001F</t>
  </si>
  <si>
    <t>660-MF1/4DCT52R1001F</t>
  </si>
  <si>
    <t>660-MF1/4DCT52R4701F</t>
  </si>
  <si>
    <t>MF1/4DCT52R4701F</t>
  </si>
  <si>
    <t>D2</t>
  </si>
  <si>
    <t>580-OKI78SR5/1.5W36C</t>
  </si>
  <si>
    <t>TeensyXTAL</t>
  </si>
  <si>
    <t>CFS-20632768DZFB</t>
  </si>
  <si>
    <t>Citizen Finedevice Co Ltd</t>
  </si>
  <si>
    <t>32.768kHz ±20ppm Crystal 12.5pF 35 kOhm -20°C ~ 70°C Through Hole Cylindrical Can, Radial</t>
  </si>
  <si>
    <t>300-1002-ND</t>
  </si>
  <si>
    <t>TeensyXTAL (alt)</t>
  </si>
  <si>
    <t>695-CFS206-327KEZB-U</t>
  </si>
  <si>
    <t>CFS206-32.768KEZB-U</t>
  </si>
  <si>
    <t>https://oshpark.com/shared_projects/iA9z0hF5</t>
  </si>
  <si>
    <t>Teensy Crash EDR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</si>
</sst>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Fill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quotePrefix="1" applyFont="1" applyBorder="1" applyAlignment="1">
      <alignment horizontal="left" vertical="center" wrapText="1"/>
    </xf>
    <xf numFmtId="44" fontId="1" fillId="0" borderId="1" xfId="1" quotePrefix="1" applyFont="1" applyBorder="1" applyAlignment="1">
      <alignment horizontal="left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4" fontId="3" fillId="0" borderId="0" xfId="0" applyNumberFormat="1" applyFont="1" applyAlignment="1">
      <alignment horizontal="left"/>
    </xf>
    <xf numFmtId="0" fontId="1" fillId="2" borderId="1" xfId="0" quotePrefix="1" applyFont="1" applyFill="1" applyBorder="1" applyAlignment="1">
      <alignment horizontal="center" wrapText="1"/>
    </xf>
    <xf numFmtId="44" fontId="1" fillId="2" borderId="1" xfId="1" quotePrefix="1" applyFont="1" applyFill="1" applyBorder="1" applyAlignment="1">
      <alignment horizontal="center" wrapText="1"/>
    </xf>
    <xf numFmtId="44" fontId="3" fillId="0" borderId="0" xfId="1" applyFont="1"/>
    <xf numFmtId="44" fontId="4" fillId="0" borderId="2" xfId="1" applyFont="1" applyFill="1" applyBorder="1"/>
    <xf numFmtId="44" fontId="0" fillId="0" borderId="0" xfId="1" applyFont="1"/>
    <xf numFmtId="0" fontId="1" fillId="0" borderId="0" xfId="0" quotePrefix="1" applyFont="1" applyBorder="1" applyAlignment="1">
      <alignment horizontal="left" vertical="center" wrapText="1"/>
    </xf>
    <xf numFmtId="0" fontId="5" fillId="0" borderId="1" xfId="2" quotePrefix="1" applyBorder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3M-Electronic-Solutions-Division/929834-03-05-RK/?qs=sGAEpiMZZMs%252bGHln7q6pmyXa1OkYeByeaQ45sXWzF7Y%3d" TargetMode="External"/><Relationship Id="rId3" Type="http://schemas.openxmlformats.org/officeDocument/2006/relationships/hyperlink" Target="http://www.mouser.com/Search/ProductDetail.aspx?R=TMS6T3B1M1QEvirtualkey50660000virtualkey506-TMS6T3B1M1QE" TargetMode="External"/><Relationship Id="rId7" Type="http://schemas.openxmlformats.org/officeDocument/2006/relationships/hyperlink" Target="http://www.mouser.com/ProductDetail/3M-Electronic-Solutions-Division/929834-03-05-RK/?qs=sGAEpiMZZMs%252bGHln7q6pmyXa1OkYeByeaQ45sXWzF7Y%3d" TargetMode="External"/><Relationship Id="rId2" Type="http://schemas.openxmlformats.org/officeDocument/2006/relationships/hyperlink" Target="http://www.mouser.com/ProductDetail/ITW-Switches/48-1-RB-N-BL-B/?qs=sGAEpiMZZMvxtGF7dlGNpoAnC6KQWobBQjG5%2fB7xL2Y%3d" TargetMode="External"/><Relationship Id="rId1" Type="http://schemas.openxmlformats.org/officeDocument/2006/relationships/hyperlink" Target="http://www.mouser.com/ProductDetail/ITW-Switches/48-1-RB-N-BL-B/?qs=sGAEpiMZZMvxtGF7dlGNpoAnC6KQWobBQjG5%2fB7xL2Y%3d" TargetMode="External"/><Relationship Id="rId6" Type="http://schemas.openxmlformats.org/officeDocument/2006/relationships/hyperlink" Target="http://www.mouser.com/teampconnectors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www.mouser.com/amphenolcommercial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renata/" TargetMode="External"/><Relationship Id="rId9" Type="http://schemas.openxmlformats.org/officeDocument/2006/relationships/hyperlink" Target="http://www.mouser.com/Search/ProductDetail.aspx?R=311-43-164-41-001000virtualkey57510000virtualkey575-3114316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cree/" TargetMode="External"/><Relationship Id="rId3" Type="http://schemas.openxmlformats.org/officeDocument/2006/relationships/hyperlink" Target="https://octopart-clicks.com/click/altium?manufacturer=Supplier%20disabled&amp;mpn=Supplier%20disabled&amp;seller=Farnell&amp;sku=1439745&amp;country=US&amp;channel=BOM%20Report&amp;ref=supplier&amp;" TargetMode="External"/><Relationship Id="rId7" Type="http://schemas.openxmlformats.org/officeDocument/2006/relationships/hyperlink" Target="http://www.mouser.com/ProductDetail/Texas-Instruments/SN74HC32N/?qs=sGAEpiMZZMtMa9lbYwD6ZOuZLcSXNpUaCOIcmvyUxmo%3d" TargetMode="External"/><Relationship Id="rId2" Type="http://schemas.openxmlformats.org/officeDocument/2006/relationships/hyperlink" Target="https://octopart-clicks.com/click/altium?manufacturer=Supplier%20disabled&amp;mpn=Supplier%20disabled&amp;seller=Farnell&amp;sku=1439745&amp;country=US&amp;channel=BOM%20Report&amp;ref=man&amp;" TargetMode="External"/><Relationship Id="rId1" Type="http://schemas.openxmlformats.org/officeDocument/2006/relationships/hyperlink" Target="https://octopart-clicks.com/click/altium?manufacturer=Supplier%20disabled&amp;mpn=Supplier%20disabled&amp;seller=Farnell&amp;sku=1439745&amp;country=US&amp;channel=BOM%20Report&amp;" TargetMode="External"/><Relationship Id="rId6" Type="http://schemas.openxmlformats.org/officeDocument/2006/relationships/hyperlink" Target="http://www.mouser.com/ProductDetail/Texas-Instruments/SN74HC32N/?qs=sGAEpiMZZMtMa9lbYwD6ZOuZLcSXNpUaCOIcmvyUxmo%3d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s://octopart-clicks.com/click/altium?manufacturer=Murata%20Power%20Solutions%20Inc.&amp;mpn=OKI-78SR-5%2F1.5-W36H-C&amp;seller=Digi-Key&amp;sku=811-2692-ND&amp;country=US&amp;channel=BOM%20Report&amp;ref=man&amp;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octopart-clicks.com/click/altium?manufacturer=Murata%20Power%20Solutions%20Inc.&amp;mpn=OKI-78SR-5%2F1.5-W36H-C&amp;seller=Digi-Key&amp;sku=811-2692-ND&amp;country=US&amp;channel=BOM%20Report&amp;" TargetMode="External"/><Relationship Id="rId9" Type="http://schemas.openxmlformats.org/officeDocument/2006/relationships/hyperlink" Target="https://oshpark.com/shared_projects/iA9z0hF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abSelected="1" view="pageLayout" topLeftCell="A37" zoomScaleNormal="100" workbookViewId="0">
      <selection activeCell="K5" sqref="K5"/>
    </sheetView>
  </sheetViews>
  <sheetFormatPr defaultRowHeight="15" x14ac:dyDescent="0.25"/>
  <cols>
    <col min="1" max="1" width="5.140625" style="5" customWidth="1"/>
    <col min="2" max="2" width="11.85546875" style="2" customWidth="1"/>
    <col min="3" max="3" width="37.28515625" style="1" customWidth="1"/>
    <col min="4" max="4" width="18.140625" style="10" customWidth="1"/>
    <col min="5" max="5" width="15.140625" style="6" customWidth="1"/>
    <col min="6" max="6" width="12.7109375" style="1" customWidth="1"/>
    <col min="7" max="7" width="16.140625" style="3" customWidth="1"/>
    <col min="8" max="8" width="7.5703125" style="3" customWidth="1"/>
    <col min="9" max="9" width="8.7109375" style="3" customWidth="1"/>
    <col min="10" max="16384" width="9.140625" style="1"/>
  </cols>
  <sheetData>
    <row r="1" spans="1:9" s="2" customFormat="1" ht="21" x14ac:dyDescent="0.25">
      <c r="A1" s="9" t="s">
        <v>73</v>
      </c>
      <c r="B1" s="9" t="s">
        <v>2</v>
      </c>
      <c r="C1" s="9" t="s">
        <v>1</v>
      </c>
      <c r="D1" s="9" t="s">
        <v>74</v>
      </c>
      <c r="E1" s="9" t="s">
        <v>75</v>
      </c>
      <c r="F1" s="9" t="s">
        <v>76</v>
      </c>
      <c r="G1" s="9" t="s">
        <v>77</v>
      </c>
      <c r="H1" s="9" t="s">
        <v>78</v>
      </c>
      <c r="I1" s="9" t="s">
        <v>79</v>
      </c>
    </row>
    <row r="2" spans="1:9" s="2" customFormat="1" x14ac:dyDescent="0.25">
      <c r="A2" s="7">
        <v>1</v>
      </c>
      <c r="B2" s="7" t="s">
        <v>90</v>
      </c>
      <c r="C2" s="7" t="s">
        <v>208</v>
      </c>
      <c r="D2" s="7" t="s">
        <v>204</v>
      </c>
      <c r="E2" s="7"/>
      <c r="F2" s="7" t="s">
        <v>261</v>
      </c>
      <c r="G2" s="7"/>
      <c r="H2" s="8">
        <f>'Printed Circuit Board Parts'!K22</f>
        <v>38.966666666666661</v>
      </c>
      <c r="I2" s="8">
        <f t="shared" ref="I2:I51" si="0">H2*A2</f>
        <v>38.966666666666661</v>
      </c>
    </row>
    <row r="3" spans="1:9" s="2" customFormat="1" x14ac:dyDescent="0.25">
      <c r="A3" s="7">
        <v>1</v>
      </c>
      <c r="B3" s="7" t="s">
        <v>133</v>
      </c>
      <c r="C3" s="7" t="s">
        <v>134</v>
      </c>
      <c r="D3" s="7" t="s">
        <v>135</v>
      </c>
      <c r="E3" s="7" t="s">
        <v>136</v>
      </c>
      <c r="F3" s="7" t="s">
        <v>137</v>
      </c>
      <c r="G3" s="7" t="s">
        <v>138</v>
      </c>
      <c r="H3" s="8">
        <v>2.79</v>
      </c>
      <c r="I3" s="8">
        <f t="shared" si="0"/>
        <v>2.79</v>
      </c>
    </row>
    <row r="4" spans="1:9" s="2" customFormat="1" ht="21" x14ac:dyDescent="0.25">
      <c r="A4" s="7">
        <v>1</v>
      </c>
      <c r="B4" s="7" t="s">
        <v>97</v>
      </c>
      <c r="C4" s="7" t="s">
        <v>143</v>
      </c>
      <c r="D4" s="7" t="s">
        <v>142</v>
      </c>
      <c r="E4" s="7">
        <v>432770</v>
      </c>
      <c r="F4" s="7" t="s">
        <v>137</v>
      </c>
      <c r="G4" s="7" t="s">
        <v>144</v>
      </c>
      <c r="H4" s="8">
        <v>12.99</v>
      </c>
      <c r="I4" s="8">
        <f t="shared" si="0"/>
        <v>12.99</v>
      </c>
    </row>
    <row r="5" spans="1:9" s="2" customFormat="1" ht="21" x14ac:dyDescent="0.25">
      <c r="A5" s="7">
        <v>1</v>
      </c>
      <c r="B5" s="7" t="s">
        <v>148</v>
      </c>
      <c r="C5" s="7" t="s">
        <v>150</v>
      </c>
      <c r="D5" s="7" t="s">
        <v>149</v>
      </c>
      <c r="E5" s="7" t="s">
        <v>209</v>
      </c>
      <c r="F5" s="7" t="s">
        <v>137</v>
      </c>
      <c r="G5" s="7" t="s">
        <v>151</v>
      </c>
      <c r="H5" s="8">
        <f>22/(36*36/4)</f>
        <v>6.7901234567901231E-2</v>
      </c>
      <c r="I5" s="8">
        <f t="shared" si="0"/>
        <v>6.7901234567901231E-2</v>
      </c>
    </row>
    <row r="6" spans="1:9" s="2" customFormat="1" ht="21" x14ac:dyDescent="0.25">
      <c r="A6" s="7">
        <v>1</v>
      </c>
      <c r="B6" s="7" t="s">
        <v>125</v>
      </c>
      <c r="C6" s="7" t="s">
        <v>139</v>
      </c>
      <c r="D6" s="7" t="s">
        <v>140</v>
      </c>
      <c r="E6" s="7" t="s">
        <v>209</v>
      </c>
      <c r="F6" s="7" t="s">
        <v>137</v>
      </c>
      <c r="G6" s="7" t="s">
        <v>141</v>
      </c>
      <c r="H6" s="8">
        <v>10.99</v>
      </c>
      <c r="I6" s="8">
        <f t="shared" si="0"/>
        <v>10.99</v>
      </c>
    </row>
    <row r="7" spans="1:9" s="2" customFormat="1" ht="21" x14ac:dyDescent="0.25">
      <c r="A7" s="7">
        <v>1</v>
      </c>
      <c r="B7" s="7" t="s">
        <v>213</v>
      </c>
      <c r="C7" s="7" t="s">
        <v>226</v>
      </c>
      <c r="D7" s="7" t="s">
        <v>225</v>
      </c>
      <c r="E7" s="7" t="s">
        <v>227</v>
      </c>
      <c r="F7" s="7" t="s">
        <v>260</v>
      </c>
      <c r="G7" s="7" t="s">
        <v>229</v>
      </c>
      <c r="H7" s="8">
        <v>0.1953</v>
      </c>
      <c r="I7" s="8">
        <f t="shared" si="0"/>
        <v>0.1953</v>
      </c>
    </row>
    <row r="8" spans="1:9" s="2" customFormat="1" ht="21" x14ac:dyDescent="0.25">
      <c r="A8" s="7">
        <v>1</v>
      </c>
      <c r="B8" s="7" t="s">
        <v>215</v>
      </c>
      <c r="C8" s="7" t="s">
        <v>226</v>
      </c>
      <c r="D8" s="7" t="s">
        <v>225</v>
      </c>
      <c r="E8" s="7" t="s">
        <v>227</v>
      </c>
      <c r="F8" s="7" t="s">
        <v>260</v>
      </c>
      <c r="G8" s="7" t="s">
        <v>230</v>
      </c>
      <c r="H8" s="8">
        <v>0.1953</v>
      </c>
      <c r="I8" s="8">
        <f t="shared" si="0"/>
        <v>0.1953</v>
      </c>
    </row>
    <row r="9" spans="1:9" s="2" customFormat="1" ht="21" x14ac:dyDescent="0.25">
      <c r="A9" s="7">
        <v>1</v>
      </c>
      <c r="B9" s="7" t="s">
        <v>212</v>
      </c>
      <c r="C9" s="7" t="s">
        <v>226</v>
      </c>
      <c r="D9" s="7" t="s">
        <v>225</v>
      </c>
      <c r="E9" s="7" t="s">
        <v>227</v>
      </c>
      <c r="F9" s="7" t="s">
        <v>260</v>
      </c>
      <c r="G9" s="7" t="s">
        <v>231</v>
      </c>
      <c r="H9" s="8">
        <v>0.1953</v>
      </c>
      <c r="I9" s="8">
        <f t="shared" si="0"/>
        <v>0.1953</v>
      </c>
    </row>
    <row r="10" spans="1:9" s="2" customFormat="1" ht="21" x14ac:dyDescent="0.25">
      <c r="A10" s="7">
        <v>1</v>
      </c>
      <c r="B10" s="7" t="s">
        <v>214</v>
      </c>
      <c r="C10" s="7" t="s">
        <v>226</v>
      </c>
      <c r="D10" s="7" t="s">
        <v>225</v>
      </c>
      <c r="E10" s="7" t="s">
        <v>227</v>
      </c>
      <c r="F10" s="7" t="s">
        <v>260</v>
      </c>
      <c r="G10" s="7" t="s">
        <v>228</v>
      </c>
      <c r="H10" s="8">
        <v>0.1953</v>
      </c>
      <c r="I10" s="8">
        <f t="shared" si="0"/>
        <v>0.1953</v>
      </c>
    </row>
    <row r="11" spans="1:9" s="2" customFormat="1" ht="21" x14ac:dyDescent="0.25">
      <c r="A11" s="7">
        <v>1</v>
      </c>
      <c r="B11" s="7" t="s">
        <v>183</v>
      </c>
      <c r="C11" s="7" t="s">
        <v>196</v>
      </c>
      <c r="D11" s="7" t="s">
        <v>194</v>
      </c>
      <c r="E11" s="7" t="s">
        <v>195</v>
      </c>
      <c r="F11" s="7" t="s">
        <v>193</v>
      </c>
      <c r="G11" s="7" t="s">
        <v>192</v>
      </c>
      <c r="H11" s="8">
        <v>0.48</v>
      </c>
      <c r="I11" s="8">
        <f t="shared" si="0"/>
        <v>0.48</v>
      </c>
    </row>
    <row r="12" spans="1:9" s="2" customFormat="1" ht="21" x14ac:dyDescent="0.25">
      <c r="A12" s="7">
        <v>0</v>
      </c>
      <c r="B12" s="7" t="s">
        <v>267</v>
      </c>
      <c r="C12" s="7" t="s">
        <v>58</v>
      </c>
      <c r="D12" s="7" t="s">
        <v>33</v>
      </c>
      <c r="E12" s="7">
        <v>1714</v>
      </c>
      <c r="F12" s="7" t="s">
        <v>13</v>
      </c>
      <c r="G12" s="7" t="s">
        <v>59</v>
      </c>
      <c r="H12" s="8">
        <v>19.95</v>
      </c>
      <c r="I12" s="8">
        <f t="shared" si="0"/>
        <v>0</v>
      </c>
    </row>
    <row r="13" spans="1:9" s="2" customFormat="1" x14ac:dyDescent="0.25">
      <c r="A13" s="7">
        <v>1</v>
      </c>
      <c r="B13" s="7" t="s">
        <v>32</v>
      </c>
      <c r="C13" s="7" t="s">
        <v>266</v>
      </c>
      <c r="D13" s="7" t="s">
        <v>33</v>
      </c>
      <c r="E13" s="7">
        <v>746</v>
      </c>
      <c r="F13" s="7" t="s">
        <v>13</v>
      </c>
      <c r="G13" s="7" t="s">
        <v>34</v>
      </c>
      <c r="H13" s="8">
        <v>39.950000000000003</v>
      </c>
      <c r="I13" s="8">
        <f t="shared" si="0"/>
        <v>39.950000000000003</v>
      </c>
    </row>
    <row r="14" spans="1:9" s="2" customFormat="1" x14ac:dyDescent="0.25">
      <c r="A14" s="7">
        <v>0</v>
      </c>
      <c r="B14" s="7" t="s">
        <v>271</v>
      </c>
      <c r="C14" s="7" t="s">
        <v>91</v>
      </c>
      <c r="D14" s="7" t="s">
        <v>11</v>
      </c>
      <c r="E14" s="7" t="s">
        <v>12</v>
      </c>
      <c r="F14" s="7" t="s">
        <v>13</v>
      </c>
      <c r="G14" s="7" t="s">
        <v>14</v>
      </c>
      <c r="H14" s="8">
        <v>37.5</v>
      </c>
      <c r="I14" s="8">
        <f t="shared" si="0"/>
        <v>0</v>
      </c>
    </row>
    <row r="15" spans="1:9" s="2" customFormat="1" ht="21" x14ac:dyDescent="0.25">
      <c r="A15" s="7">
        <v>1</v>
      </c>
      <c r="B15" s="7" t="s">
        <v>147</v>
      </c>
      <c r="C15" s="7" t="s">
        <v>174</v>
      </c>
      <c r="D15" s="7" t="s">
        <v>205</v>
      </c>
      <c r="E15" s="7" t="s">
        <v>209</v>
      </c>
      <c r="F15" s="7" t="s">
        <v>152</v>
      </c>
      <c r="G15" s="7" t="s">
        <v>173</v>
      </c>
      <c r="H15" s="8">
        <f>4.74/(72/3)</f>
        <v>0.19750000000000001</v>
      </c>
      <c r="I15" s="8">
        <f t="shared" si="0"/>
        <v>0.19750000000000001</v>
      </c>
    </row>
    <row r="16" spans="1:9" s="2" customFormat="1" ht="21" x14ac:dyDescent="0.25">
      <c r="A16" s="7">
        <v>0</v>
      </c>
      <c r="B16" s="7" t="s">
        <v>286</v>
      </c>
      <c r="C16" s="7" t="s">
        <v>287</v>
      </c>
      <c r="D16" s="7" t="s">
        <v>152</v>
      </c>
      <c r="E16" s="7" t="s">
        <v>288</v>
      </c>
      <c r="F16" s="7" t="s">
        <v>152</v>
      </c>
      <c r="G16" s="7" t="s">
        <v>288</v>
      </c>
      <c r="H16" s="8">
        <v>2.0299999999999999E-2</v>
      </c>
      <c r="I16" s="8">
        <f t="shared" si="0"/>
        <v>0</v>
      </c>
    </row>
    <row r="17" spans="1:9" s="2" customFormat="1" ht="31.5" x14ac:dyDescent="0.25">
      <c r="A17" s="7">
        <v>2</v>
      </c>
      <c r="B17" s="7" t="s">
        <v>295</v>
      </c>
      <c r="C17" s="7" t="s">
        <v>294</v>
      </c>
      <c r="D17" s="7" t="s">
        <v>152</v>
      </c>
      <c r="E17" s="7" t="s">
        <v>296</v>
      </c>
      <c r="F17" s="7" t="s">
        <v>152</v>
      </c>
      <c r="G17" s="7" t="s">
        <v>296</v>
      </c>
      <c r="H17" s="8">
        <v>6.5000000000000002E-2</v>
      </c>
      <c r="I17" s="8">
        <f t="shared" si="0"/>
        <v>0.13</v>
      </c>
    </row>
    <row r="18" spans="1:9" s="2" customFormat="1" ht="31.5" x14ac:dyDescent="0.25">
      <c r="A18" s="7">
        <v>4</v>
      </c>
      <c r="B18" s="7" t="s">
        <v>163</v>
      </c>
      <c r="C18" s="7" t="s">
        <v>293</v>
      </c>
      <c r="D18" s="7" t="s">
        <v>152</v>
      </c>
      <c r="E18" s="7" t="s">
        <v>292</v>
      </c>
      <c r="F18" s="7" t="s">
        <v>152</v>
      </c>
      <c r="G18" s="7" t="s">
        <v>292</v>
      </c>
      <c r="H18" s="8">
        <v>7.1599999999999997E-2</v>
      </c>
      <c r="I18" s="8">
        <f t="shared" si="0"/>
        <v>0.28639999999999999</v>
      </c>
    </row>
    <row r="19" spans="1:9" s="2" customFormat="1" ht="21" x14ac:dyDescent="0.25">
      <c r="A19" s="7">
        <v>0</v>
      </c>
      <c r="B19" s="7" t="s">
        <v>291</v>
      </c>
      <c r="C19" s="7" t="s">
        <v>290</v>
      </c>
      <c r="D19" s="7" t="s">
        <v>152</v>
      </c>
      <c r="E19" s="7" t="s">
        <v>289</v>
      </c>
      <c r="F19" s="7" t="s">
        <v>152</v>
      </c>
      <c r="G19" s="7" t="s">
        <v>289</v>
      </c>
      <c r="H19" s="8">
        <v>2.3599999999999999E-2</v>
      </c>
      <c r="I19" s="8">
        <f t="shared" si="0"/>
        <v>0</v>
      </c>
    </row>
    <row r="20" spans="1:9" s="2" customFormat="1" ht="21" x14ac:dyDescent="0.25">
      <c r="A20" s="7">
        <v>4</v>
      </c>
      <c r="B20" s="7" t="s">
        <v>162</v>
      </c>
      <c r="C20" s="7" t="s">
        <v>253</v>
      </c>
      <c r="D20" s="7" t="s">
        <v>152</v>
      </c>
      <c r="E20" s="7" t="s">
        <v>168</v>
      </c>
      <c r="F20" s="7" t="s">
        <v>152</v>
      </c>
      <c r="G20" s="7" t="s">
        <v>168</v>
      </c>
      <c r="H20" s="8">
        <v>3.2800000000000003E-2</v>
      </c>
      <c r="I20" s="8">
        <f t="shared" si="0"/>
        <v>0.13120000000000001</v>
      </c>
    </row>
    <row r="21" spans="1:9" s="2" customFormat="1" ht="21" x14ac:dyDescent="0.25">
      <c r="A21" s="7">
        <v>6</v>
      </c>
      <c r="B21" s="7" t="s">
        <v>164</v>
      </c>
      <c r="C21" s="7" t="s">
        <v>254</v>
      </c>
      <c r="D21" s="7" t="s">
        <v>152</v>
      </c>
      <c r="E21" s="7" t="s">
        <v>167</v>
      </c>
      <c r="F21" s="7" t="s">
        <v>152</v>
      </c>
      <c r="G21" s="7" t="s">
        <v>167</v>
      </c>
      <c r="H21" s="8">
        <v>8.7099999999999997E-2</v>
      </c>
      <c r="I21" s="8">
        <f t="shared" si="0"/>
        <v>0.52259999999999995</v>
      </c>
    </row>
    <row r="22" spans="1:9" s="2" customFormat="1" ht="21" x14ac:dyDescent="0.25">
      <c r="A22" s="7">
        <v>0</v>
      </c>
      <c r="B22" s="7" t="s">
        <v>165</v>
      </c>
      <c r="C22" s="7" t="s">
        <v>257</v>
      </c>
      <c r="D22" s="7" t="s">
        <v>152</v>
      </c>
      <c r="E22" s="7" t="s">
        <v>166</v>
      </c>
      <c r="F22" s="7" t="s">
        <v>152</v>
      </c>
      <c r="G22" s="7" t="s">
        <v>166</v>
      </c>
      <c r="H22" s="8">
        <v>3.3700000000000001E-2</v>
      </c>
      <c r="I22" s="8">
        <f t="shared" si="0"/>
        <v>0</v>
      </c>
    </row>
    <row r="23" spans="1:9" s="2" customFormat="1" ht="21" x14ac:dyDescent="0.25">
      <c r="A23" s="7">
        <v>10</v>
      </c>
      <c r="B23" s="7" t="s">
        <v>202</v>
      </c>
      <c r="C23" s="7" t="s">
        <v>258</v>
      </c>
      <c r="D23" s="7" t="s">
        <v>152</v>
      </c>
      <c r="E23" s="7" t="s">
        <v>203</v>
      </c>
      <c r="F23" s="7" t="s">
        <v>152</v>
      </c>
      <c r="G23" s="7" t="s">
        <v>203</v>
      </c>
      <c r="H23" s="8">
        <v>7.9100000000000004E-2</v>
      </c>
      <c r="I23" s="8">
        <f t="shared" si="0"/>
        <v>0.79100000000000004</v>
      </c>
    </row>
    <row r="24" spans="1:9" s="2" customFormat="1" ht="31.5" x14ac:dyDescent="0.25">
      <c r="A24" s="7">
        <v>2</v>
      </c>
      <c r="B24" s="7" t="s">
        <v>169</v>
      </c>
      <c r="C24" s="7" t="s">
        <v>256</v>
      </c>
      <c r="D24" s="7" t="s">
        <v>152</v>
      </c>
      <c r="E24" s="7" t="s">
        <v>170</v>
      </c>
      <c r="F24" s="7" t="s">
        <v>152</v>
      </c>
      <c r="G24" s="7" t="s">
        <v>170</v>
      </c>
      <c r="H24" s="8">
        <v>4.1700000000000001E-2</v>
      </c>
      <c r="I24" s="8">
        <f t="shared" si="0"/>
        <v>8.3400000000000002E-2</v>
      </c>
    </row>
    <row r="25" spans="1:9" s="2" customFormat="1" ht="21" x14ac:dyDescent="0.25">
      <c r="A25" s="7">
        <v>4</v>
      </c>
      <c r="B25" s="7" t="s">
        <v>159</v>
      </c>
      <c r="C25" s="7" t="s">
        <v>160</v>
      </c>
      <c r="D25" s="7" t="s">
        <v>152</v>
      </c>
      <c r="E25" s="7" t="s">
        <v>161</v>
      </c>
      <c r="F25" s="7" t="s">
        <v>152</v>
      </c>
      <c r="G25" s="7" t="s">
        <v>161</v>
      </c>
      <c r="H25" s="8">
        <v>7.0499999999999993E-2</v>
      </c>
      <c r="I25" s="8">
        <f t="shared" si="0"/>
        <v>0.28199999999999997</v>
      </c>
    </row>
    <row r="26" spans="1:9" s="2" customFormat="1" ht="21" x14ac:dyDescent="0.25">
      <c r="A26" s="7">
        <v>4</v>
      </c>
      <c r="B26" s="7" t="s">
        <v>153</v>
      </c>
      <c r="C26" s="7" t="s">
        <v>259</v>
      </c>
      <c r="D26" s="7" t="s">
        <v>152</v>
      </c>
      <c r="E26" s="7" t="s">
        <v>154</v>
      </c>
      <c r="F26" s="7" t="s">
        <v>152</v>
      </c>
      <c r="G26" s="7" t="s">
        <v>154</v>
      </c>
      <c r="H26" s="8">
        <v>7.51E-2</v>
      </c>
      <c r="I26" s="8">
        <f t="shared" si="0"/>
        <v>0.3004</v>
      </c>
    </row>
    <row r="27" spans="1:9" s="2" customFormat="1" ht="21" x14ac:dyDescent="0.25">
      <c r="A27" s="7">
        <v>6</v>
      </c>
      <c r="B27" s="7" t="s">
        <v>155</v>
      </c>
      <c r="C27" s="7" t="s">
        <v>255</v>
      </c>
      <c r="D27" s="7" t="s">
        <v>152</v>
      </c>
      <c r="E27" s="7" t="s">
        <v>158</v>
      </c>
      <c r="F27" s="7" t="s">
        <v>152</v>
      </c>
      <c r="G27" s="7" t="s">
        <v>158</v>
      </c>
      <c r="H27" s="8">
        <v>8.09E-2</v>
      </c>
      <c r="I27" s="8">
        <f t="shared" si="0"/>
        <v>0.4854</v>
      </c>
    </row>
    <row r="28" spans="1:9" s="2" customFormat="1" ht="21" x14ac:dyDescent="0.25">
      <c r="A28" s="7">
        <v>1</v>
      </c>
      <c r="B28" s="7" t="s">
        <v>278</v>
      </c>
      <c r="C28" s="7" t="s">
        <v>283</v>
      </c>
      <c r="D28" s="7" t="s">
        <v>275</v>
      </c>
      <c r="E28" s="7" t="s">
        <v>298</v>
      </c>
      <c r="F28" s="7" t="s">
        <v>8</v>
      </c>
      <c r="G28" s="7" t="s">
        <v>297</v>
      </c>
      <c r="H28" s="8">
        <v>5.34</v>
      </c>
      <c r="I28" s="8">
        <f t="shared" si="0"/>
        <v>5.34</v>
      </c>
    </row>
    <row r="29" spans="1:9" s="2" customFormat="1" ht="21" x14ac:dyDescent="0.25">
      <c r="A29" s="7">
        <v>1</v>
      </c>
      <c r="B29" s="7" t="s">
        <v>114</v>
      </c>
      <c r="C29" s="7" t="s">
        <v>232</v>
      </c>
      <c r="D29" s="7" t="s">
        <v>233</v>
      </c>
      <c r="E29" s="7">
        <v>1714</v>
      </c>
      <c r="F29" s="7" t="s">
        <v>8</v>
      </c>
      <c r="G29" s="7" t="s">
        <v>234</v>
      </c>
      <c r="H29" s="8">
        <v>19.95</v>
      </c>
      <c r="I29" s="8">
        <f t="shared" si="0"/>
        <v>19.95</v>
      </c>
    </row>
    <row r="30" spans="1:9" s="2" customFormat="1" ht="21" x14ac:dyDescent="0.25">
      <c r="A30" s="7">
        <v>1</v>
      </c>
      <c r="B30" s="7" t="s">
        <v>96</v>
      </c>
      <c r="C30" s="7" t="s">
        <v>299</v>
      </c>
      <c r="D30" s="7" t="s">
        <v>131</v>
      </c>
      <c r="E30" s="7" t="s">
        <v>130</v>
      </c>
      <c r="F30" s="7" t="s">
        <v>8</v>
      </c>
      <c r="G30" s="7" t="s">
        <v>132</v>
      </c>
      <c r="H30" s="8">
        <v>5.19</v>
      </c>
      <c r="I30" s="8">
        <f t="shared" si="0"/>
        <v>5.19</v>
      </c>
    </row>
    <row r="31" spans="1:9" s="2" customFormat="1" ht="21" x14ac:dyDescent="0.25">
      <c r="A31" s="7">
        <v>2</v>
      </c>
      <c r="B31" s="7" t="s">
        <v>268</v>
      </c>
      <c r="C31" s="7" t="s">
        <v>239</v>
      </c>
      <c r="D31" s="7" t="s">
        <v>236</v>
      </c>
      <c r="E31" s="7" t="s">
        <v>241</v>
      </c>
      <c r="F31" s="7" t="s">
        <v>8</v>
      </c>
      <c r="G31" s="7" t="s">
        <v>240</v>
      </c>
      <c r="H31" s="8">
        <v>1.58</v>
      </c>
      <c r="I31" s="8">
        <f t="shared" si="0"/>
        <v>3.16</v>
      </c>
    </row>
    <row r="32" spans="1:9" s="2" customFormat="1" ht="21" x14ac:dyDescent="0.25">
      <c r="A32" s="7">
        <v>1</v>
      </c>
      <c r="B32" s="7" t="s">
        <v>262</v>
      </c>
      <c r="C32" s="7" t="s">
        <v>252</v>
      </c>
      <c r="D32" s="7" t="s">
        <v>236</v>
      </c>
      <c r="E32" s="7" t="s">
        <v>247</v>
      </c>
      <c r="F32" s="7" t="s">
        <v>8</v>
      </c>
      <c r="G32" s="7" t="s">
        <v>251</v>
      </c>
      <c r="H32" s="8">
        <v>0.66</v>
      </c>
      <c r="I32" s="8">
        <f t="shared" si="0"/>
        <v>0.66</v>
      </c>
    </row>
    <row r="33" spans="1:9" s="2" customFormat="1" ht="21" x14ac:dyDescent="0.25">
      <c r="A33" s="7">
        <v>1</v>
      </c>
      <c r="B33" s="7" t="s">
        <v>246</v>
      </c>
      <c r="C33" s="7" t="s">
        <v>249</v>
      </c>
      <c r="D33" s="7" t="s">
        <v>236</v>
      </c>
      <c r="E33" s="7" t="s">
        <v>248</v>
      </c>
      <c r="F33" s="7" t="s">
        <v>8</v>
      </c>
      <c r="G33" s="7" t="s">
        <v>250</v>
      </c>
      <c r="H33" s="8">
        <v>2.2599999999999998</v>
      </c>
      <c r="I33" s="8">
        <f t="shared" si="0"/>
        <v>2.2599999999999998</v>
      </c>
    </row>
    <row r="34" spans="1:9" s="2" customFormat="1" ht="31.5" x14ac:dyDescent="0.25">
      <c r="A34" s="7">
        <v>0</v>
      </c>
      <c r="B34" s="7" t="s">
        <v>318</v>
      </c>
      <c r="C34" s="7" t="s">
        <v>321</v>
      </c>
      <c r="D34" s="7" t="s">
        <v>320</v>
      </c>
      <c r="E34" s="7" t="s">
        <v>319</v>
      </c>
      <c r="F34" s="7" t="s">
        <v>13</v>
      </c>
      <c r="G34" s="7" t="s">
        <v>322</v>
      </c>
      <c r="H34" s="8">
        <v>0.24</v>
      </c>
      <c r="I34" s="8">
        <f t="shared" ref="I34" si="1">H34*A34</f>
        <v>0</v>
      </c>
    </row>
    <row r="35" spans="1:9" s="2" customFormat="1" ht="31.5" x14ac:dyDescent="0.25">
      <c r="A35" s="7">
        <v>1</v>
      </c>
      <c r="B35" s="7" t="s">
        <v>323</v>
      </c>
      <c r="C35" s="7" t="s">
        <v>321</v>
      </c>
      <c r="D35" s="7" t="s">
        <v>320</v>
      </c>
      <c r="E35" s="7" t="s">
        <v>325</v>
      </c>
      <c r="F35" s="7" t="s">
        <v>8</v>
      </c>
      <c r="G35" s="7" t="s">
        <v>324</v>
      </c>
      <c r="H35" s="8">
        <v>0.24</v>
      </c>
      <c r="I35" s="8">
        <f t="shared" si="0"/>
        <v>0.24</v>
      </c>
    </row>
    <row r="36" spans="1:9" s="2" customFormat="1" ht="21" x14ac:dyDescent="0.25">
      <c r="A36" s="7">
        <v>1</v>
      </c>
      <c r="B36" s="7" t="s">
        <v>182</v>
      </c>
      <c r="C36" s="7" t="s">
        <v>187</v>
      </c>
      <c r="D36" s="7" t="s">
        <v>207</v>
      </c>
      <c r="E36" s="7" t="s">
        <v>188</v>
      </c>
      <c r="F36" s="7" t="s">
        <v>8</v>
      </c>
      <c r="G36" s="7" t="s">
        <v>189</v>
      </c>
      <c r="H36" s="8">
        <v>9.59</v>
      </c>
      <c r="I36" s="8">
        <f t="shared" si="0"/>
        <v>9.59</v>
      </c>
    </row>
    <row r="37" spans="1:9" s="2" customFormat="1" x14ac:dyDescent="0.25">
      <c r="A37" s="7">
        <v>4</v>
      </c>
      <c r="B37" s="7" t="s">
        <v>122</v>
      </c>
      <c r="C37" s="7" t="s">
        <v>300</v>
      </c>
      <c r="D37" s="7" t="s">
        <v>119</v>
      </c>
      <c r="E37" s="7" t="s">
        <v>123</v>
      </c>
      <c r="F37" s="7" t="s">
        <v>8</v>
      </c>
      <c r="G37" s="7" t="s">
        <v>124</v>
      </c>
      <c r="H37" s="8">
        <v>0.24</v>
      </c>
      <c r="I37" s="8">
        <f t="shared" si="0"/>
        <v>0.96</v>
      </c>
    </row>
    <row r="38" spans="1:9" s="2" customFormat="1" x14ac:dyDescent="0.25">
      <c r="A38" s="7">
        <v>1</v>
      </c>
      <c r="B38" s="7" t="s">
        <v>117</v>
      </c>
      <c r="C38" s="7" t="s">
        <v>118</v>
      </c>
      <c r="D38" s="7" t="s">
        <v>119</v>
      </c>
      <c r="E38" s="7" t="s">
        <v>121</v>
      </c>
      <c r="F38" s="7" t="s">
        <v>8</v>
      </c>
      <c r="G38" s="7" t="s">
        <v>120</v>
      </c>
      <c r="H38" s="8">
        <v>0.27</v>
      </c>
      <c r="I38" s="8">
        <f t="shared" si="0"/>
        <v>0.27</v>
      </c>
    </row>
    <row r="39" spans="1:9" s="2" customFormat="1" ht="21" x14ac:dyDescent="0.25">
      <c r="A39" s="7">
        <v>1</v>
      </c>
      <c r="B39" s="7" t="s">
        <v>80</v>
      </c>
      <c r="C39" s="7" t="s">
        <v>81</v>
      </c>
      <c r="D39" s="7" t="s">
        <v>82</v>
      </c>
      <c r="E39" s="7" t="s">
        <v>83</v>
      </c>
      <c r="F39" s="7" t="s">
        <v>8</v>
      </c>
      <c r="G39" s="7" t="s">
        <v>84</v>
      </c>
      <c r="H39" s="8">
        <v>12.7</v>
      </c>
      <c r="I39" s="8">
        <f t="shared" si="0"/>
        <v>12.7</v>
      </c>
    </row>
    <row r="40" spans="1:9" s="2" customFormat="1" ht="21" x14ac:dyDescent="0.25">
      <c r="A40" s="7">
        <v>0</v>
      </c>
      <c r="B40" s="7" t="s">
        <v>197</v>
      </c>
      <c r="C40" s="7" t="s">
        <v>198</v>
      </c>
      <c r="D40" s="7" t="s">
        <v>199</v>
      </c>
      <c r="E40" s="7" t="s">
        <v>200</v>
      </c>
      <c r="F40" s="7" t="s">
        <v>8</v>
      </c>
      <c r="G40" s="7" t="s">
        <v>201</v>
      </c>
      <c r="H40" s="8">
        <v>1.21</v>
      </c>
      <c r="I40" s="8">
        <f t="shared" si="0"/>
        <v>0</v>
      </c>
    </row>
    <row r="41" spans="1:9" s="2" customFormat="1" x14ac:dyDescent="0.25">
      <c r="A41" s="7">
        <v>1</v>
      </c>
      <c r="B41" s="7" t="s">
        <v>10</v>
      </c>
      <c r="C41" s="7" t="s">
        <v>91</v>
      </c>
      <c r="D41" s="7" t="s">
        <v>92</v>
      </c>
      <c r="E41" s="7" t="s">
        <v>12</v>
      </c>
      <c r="F41" s="7" t="s">
        <v>8</v>
      </c>
      <c r="G41" s="19" t="s">
        <v>93</v>
      </c>
      <c r="H41" s="8">
        <v>37.5</v>
      </c>
      <c r="I41" s="8">
        <f t="shared" si="0"/>
        <v>37.5</v>
      </c>
    </row>
    <row r="42" spans="1:9" s="2" customFormat="1" ht="21" x14ac:dyDescent="0.25">
      <c r="A42" s="7">
        <v>0</v>
      </c>
      <c r="B42" s="7" t="s">
        <v>206</v>
      </c>
      <c r="C42" s="7" t="s">
        <v>265</v>
      </c>
      <c r="D42" s="7" t="s">
        <v>7</v>
      </c>
      <c r="E42" s="7" t="s">
        <v>171</v>
      </c>
      <c r="F42" s="7" t="s">
        <v>8</v>
      </c>
      <c r="G42" s="7" t="s">
        <v>172</v>
      </c>
      <c r="H42" s="8">
        <v>31.54</v>
      </c>
      <c r="I42" s="8">
        <f t="shared" si="0"/>
        <v>0</v>
      </c>
    </row>
    <row r="43" spans="1:9" s="2" customFormat="1" ht="21" x14ac:dyDescent="0.25">
      <c r="A43" s="7">
        <v>1</v>
      </c>
      <c r="B43" s="7" t="s">
        <v>217</v>
      </c>
      <c r="C43" s="7" t="s">
        <v>218</v>
      </c>
      <c r="D43" s="7" t="s">
        <v>219</v>
      </c>
      <c r="E43" s="7" t="s">
        <v>220</v>
      </c>
      <c r="F43" s="7" t="s">
        <v>8</v>
      </c>
      <c r="G43" s="7" t="s">
        <v>221</v>
      </c>
      <c r="H43" s="8">
        <v>8.8699999999999992</v>
      </c>
      <c r="I43" s="8">
        <f t="shared" si="0"/>
        <v>8.8699999999999992</v>
      </c>
    </row>
    <row r="44" spans="1:9" s="2" customFormat="1" ht="21" x14ac:dyDescent="0.25">
      <c r="A44" s="7">
        <v>4</v>
      </c>
      <c r="B44" s="7" t="s">
        <v>216</v>
      </c>
      <c r="C44" s="7" t="s">
        <v>222</v>
      </c>
      <c r="D44" s="7" t="s">
        <v>219</v>
      </c>
      <c r="E44" s="7" t="s">
        <v>223</v>
      </c>
      <c r="F44" s="7" t="s">
        <v>8</v>
      </c>
      <c r="G44" s="7" t="s">
        <v>224</v>
      </c>
      <c r="H44" s="8">
        <v>1.01</v>
      </c>
      <c r="I44" s="8">
        <f t="shared" si="0"/>
        <v>4.04</v>
      </c>
    </row>
    <row r="45" spans="1:9" s="2" customFormat="1" x14ac:dyDescent="0.25">
      <c r="A45" s="7">
        <v>0</v>
      </c>
      <c r="B45" s="7" t="s">
        <v>270</v>
      </c>
      <c r="C45" s="7" t="s">
        <v>157</v>
      </c>
      <c r="D45" s="7" t="s">
        <v>101</v>
      </c>
      <c r="E45" s="7">
        <v>61303211121</v>
      </c>
      <c r="F45" s="7" t="s">
        <v>8</v>
      </c>
      <c r="G45" s="7" t="s">
        <v>102</v>
      </c>
      <c r="H45" s="8">
        <v>2.08</v>
      </c>
      <c r="I45" s="8">
        <f t="shared" si="0"/>
        <v>0</v>
      </c>
    </row>
    <row r="46" spans="1:9" s="2" customFormat="1" x14ac:dyDescent="0.25">
      <c r="A46" s="7">
        <v>1</v>
      </c>
      <c r="B46" s="7" t="s">
        <v>85</v>
      </c>
      <c r="C46" s="7" t="s">
        <v>86</v>
      </c>
      <c r="D46" s="7" t="s">
        <v>87</v>
      </c>
      <c r="E46" s="7" t="s">
        <v>88</v>
      </c>
      <c r="F46" s="7" t="s">
        <v>8</v>
      </c>
      <c r="G46" s="7" t="s">
        <v>89</v>
      </c>
      <c r="H46" s="8">
        <v>0.65</v>
      </c>
      <c r="I46" s="8">
        <f t="shared" si="0"/>
        <v>0.65</v>
      </c>
    </row>
    <row r="47" spans="1:9" s="2" customFormat="1" x14ac:dyDescent="0.25">
      <c r="A47" s="7">
        <v>1</v>
      </c>
      <c r="B47" s="7" t="s">
        <v>56</v>
      </c>
      <c r="C47" s="7" t="s">
        <v>128</v>
      </c>
      <c r="D47" s="7" t="s">
        <v>127</v>
      </c>
      <c r="E47" s="7" t="s">
        <v>129</v>
      </c>
      <c r="F47" s="7" t="s">
        <v>8</v>
      </c>
      <c r="G47" s="7" t="s">
        <v>126</v>
      </c>
      <c r="H47" s="8">
        <v>9.02</v>
      </c>
      <c r="I47" s="8">
        <f t="shared" si="0"/>
        <v>9.02</v>
      </c>
    </row>
    <row r="48" spans="1:9" s="2" customFormat="1" ht="31.5" x14ac:dyDescent="0.25">
      <c r="A48" s="7">
        <v>1</v>
      </c>
      <c r="B48" s="7" t="s">
        <v>186</v>
      </c>
      <c r="C48" s="7" t="s">
        <v>184</v>
      </c>
      <c r="D48" s="7" t="s">
        <v>185</v>
      </c>
      <c r="E48" s="7" t="s">
        <v>190</v>
      </c>
      <c r="F48" s="7" t="s">
        <v>185</v>
      </c>
      <c r="G48" s="7" t="s">
        <v>191</v>
      </c>
      <c r="H48" s="8">
        <v>1</v>
      </c>
      <c r="I48" s="8">
        <f t="shared" si="0"/>
        <v>1</v>
      </c>
    </row>
    <row r="49" spans="1:9" s="2" customFormat="1" x14ac:dyDescent="0.25">
      <c r="A49" s="7">
        <v>1</v>
      </c>
      <c r="B49" s="7" t="s">
        <v>57</v>
      </c>
      <c r="C49" s="7" t="s">
        <v>243</v>
      </c>
      <c r="D49" s="7" t="s">
        <v>116</v>
      </c>
      <c r="E49" s="7" t="s">
        <v>242</v>
      </c>
      <c r="F49" s="7" t="s">
        <v>185</v>
      </c>
      <c r="G49" s="7" t="s">
        <v>244</v>
      </c>
      <c r="H49" s="8">
        <v>17.8</v>
      </c>
      <c r="I49" s="8">
        <f t="shared" si="0"/>
        <v>17.8</v>
      </c>
    </row>
    <row r="50" spans="1:9" s="2" customFormat="1" x14ac:dyDescent="0.25">
      <c r="A50" s="7">
        <v>1</v>
      </c>
      <c r="B50" s="7" t="s">
        <v>176</v>
      </c>
      <c r="C50" s="7" t="s">
        <v>177</v>
      </c>
      <c r="D50" s="7" t="s">
        <v>178</v>
      </c>
      <c r="E50" s="7" t="s">
        <v>209</v>
      </c>
      <c r="F50" s="7" t="s">
        <v>179</v>
      </c>
      <c r="G50" s="7" t="s">
        <v>209</v>
      </c>
      <c r="H50" s="8">
        <v>11.95</v>
      </c>
      <c r="I50" s="8">
        <f t="shared" si="0"/>
        <v>11.95</v>
      </c>
    </row>
    <row r="51" spans="1:9" s="2" customFormat="1" x14ac:dyDescent="0.25">
      <c r="A51" s="7">
        <v>0</v>
      </c>
      <c r="B51" s="7" t="s">
        <v>245</v>
      </c>
      <c r="C51" s="7" t="s">
        <v>264</v>
      </c>
      <c r="D51" s="7" t="s">
        <v>116</v>
      </c>
      <c r="E51" s="7" t="s">
        <v>115</v>
      </c>
      <c r="F51" s="7" t="s">
        <v>263</v>
      </c>
      <c r="G51" s="7" t="s">
        <v>115</v>
      </c>
      <c r="H51" s="8">
        <v>22.8</v>
      </c>
      <c r="I51" s="8">
        <f t="shared" si="0"/>
        <v>0</v>
      </c>
    </row>
    <row r="52" spans="1:9" x14ac:dyDescent="0.25">
      <c r="H52" s="12" t="s">
        <v>112</v>
      </c>
      <c r="I52" s="13">
        <f>SUM(I2:I51)</f>
        <v>261.37566790123458</v>
      </c>
    </row>
  </sheetData>
  <sortState ref="A2:I50">
    <sortCondition ref="F2"/>
  </sortState>
  <hyperlinks>
    <hyperlink ref="G47" r:id="rId1" tooltip="Click to view additional information on this product." display="http://www.mouser.com/ProductDetail/ITW-Switches/48-1-RB-N-BL-B/?qs=sGAEpiMZZMvxtGF7dlGNpoAnC6KQWobBQjG5%2fB7xL2Y%3d"/>
    <hyperlink ref="E47" r:id="rId2" display="http://www.mouser.com/ProductDetail/ITW-Switches/48-1-RB-N-BL-B/?qs=sGAEpiMZZMvxtGF7dlGNpoAnC6KQWobBQjG5%2fB7xL2Y%3d"/>
    <hyperlink ref="E30" r:id="rId3" display="http://www.mouser.com/Search/ProductDetail.aspx?R=TMS6T3B1M1QEvirtualkey50660000virtualkey506-TMS6T3B1M1QE"/>
    <hyperlink ref="D42" r:id="rId4" display="http://www.mouser.com/renata/"/>
    <hyperlink ref="D36" r:id="rId5" display="http://www.mouser.com/amphenolcommercial/"/>
    <hyperlink ref="D40" r:id="rId6" display="http://www.mouser.com/teampconnectors/"/>
    <hyperlink ref="G32" r:id="rId7" display="http://www.mouser.com/ProductDetail/3M-Electronic-Solutions-Division/929834-03-05-RK/?qs=sGAEpiMZZMs%252bGHln7q6pmyXa1OkYeByeaQ45sXWzF7Y%3d"/>
    <hyperlink ref="E32" r:id="rId8" display="http://www.mouser.com/ProductDetail/3M-Electronic-Solutions-Division/929834-03-05-RK/?qs=sGAEpiMZZMs%252bGHln7q6pmyXa1OkYeByeaQ45sXWzF7Y%3d"/>
    <hyperlink ref="G48" location="'Top Level Assembly'!K12" display="https://oshpark.com/shared_projects/9OxT4ywZ"/>
    <hyperlink ref="D13" tooltip="Component" display="Adafruit Industries LLC"/>
    <hyperlink ref="E13" tooltip="Manufacturer" display="746"/>
    <hyperlink ref="G13" tooltip="Supplier" display="1528-1153-ND"/>
    <hyperlink ref="D12" tooltip="Component" display="Adafruit Industries LLC"/>
    <hyperlink ref="E12" tooltip="Manufacturer" display="1714"/>
    <hyperlink ref="G12" tooltip="Supplier" display="1528-1029-ND"/>
    <hyperlink ref="D14" tooltip="Component" display="Analog Devices Inc."/>
    <hyperlink ref="E14" tooltip="Manufacturer" display="EVAL-ADXL375Z"/>
    <hyperlink ref="G14" tooltip="Supplier" display="EVAL-ADXL375Z-ND"/>
    <hyperlink ref="G28" r:id="rId9" display="http://www.mouser.com/Search/ProductDetail.aspx?R=311-43-164-41-001000virtualkey57510000virtualkey575-31143164"/>
  </hyperlinks>
  <pageMargins left="0.25" right="0.25" top="1.3333333333333333" bottom="0.75" header="0.3" footer="0.3"/>
  <pageSetup fitToHeight="0" orientation="landscape" horizontalDpi="1200" verticalDpi="1200" r:id="rId10"/>
  <headerFooter>
    <oddHeader>&amp;L&amp;G&amp;C&amp;"-,Bold"&amp;20Bill of Materials&amp;R&amp;14&amp;A</oddHeader>
    <oddFooter>&amp;L&amp;D&amp;CPage &amp;P&amp;RTeensy Crash Sensor BOM.xlsx</oddFooter>
  </headerFooter>
  <legacyDrawingHF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"/>
  <sheetViews>
    <sheetView view="pageLayout" zoomScaleNormal="100" workbookViewId="0">
      <selection activeCell="N5" sqref="N5"/>
    </sheetView>
  </sheetViews>
  <sheetFormatPr defaultRowHeight="15" x14ac:dyDescent="0.25"/>
  <cols>
    <col min="1" max="1" width="16" style="5" customWidth="1"/>
    <col min="2" max="2" width="31.28515625" style="2" customWidth="1"/>
    <col min="3" max="3" width="10.42578125" customWidth="1"/>
    <col min="4" max="4" width="5.5703125" style="10" customWidth="1"/>
    <col min="5" max="5" width="4.28515625" style="6" customWidth="1"/>
    <col min="6" max="6" width="15.85546875" customWidth="1"/>
    <col min="7" max="7" width="22.5703125" style="3" customWidth="1"/>
    <col min="8" max="8" width="8.42578125" style="3" customWidth="1"/>
    <col min="9" max="9" width="20.42578125" style="3" customWidth="1"/>
    <col min="10" max="11" width="7.5703125" style="18" customWidth="1"/>
  </cols>
  <sheetData>
    <row r="1" spans="1:11" s="2" customFormat="1" ht="25.5" customHeight="1" x14ac:dyDescent="0.25">
      <c r="A1" s="14" t="s">
        <v>0</v>
      </c>
      <c r="B1" s="14" t="s">
        <v>1</v>
      </c>
      <c r="C1" s="14" t="s">
        <v>100</v>
      </c>
      <c r="D1" s="9" t="s">
        <v>98</v>
      </c>
      <c r="E1" s="14" t="s">
        <v>99</v>
      </c>
      <c r="F1" s="14" t="s">
        <v>74</v>
      </c>
      <c r="G1" s="14" t="s">
        <v>75</v>
      </c>
      <c r="H1" s="14" t="s">
        <v>76</v>
      </c>
      <c r="I1" s="14" t="s">
        <v>3</v>
      </c>
      <c r="J1" s="15" t="s">
        <v>113</v>
      </c>
      <c r="K1" s="15" t="s">
        <v>111</v>
      </c>
    </row>
    <row r="2" spans="1:11" ht="21.75" customHeight="1" x14ac:dyDescent="0.25">
      <c r="A2" s="7" t="s">
        <v>280</v>
      </c>
      <c r="B2" s="7" t="s">
        <v>103</v>
      </c>
      <c r="C2" s="7" t="s">
        <v>274</v>
      </c>
      <c r="D2" s="11" t="s">
        <v>94</v>
      </c>
      <c r="E2" s="11">
        <v>1</v>
      </c>
      <c r="F2" s="7" t="s">
        <v>275</v>
      </c>
      <c r="G2" s="7" t="s">
        <v>276</v>
      </c>
      <c r="H2" s="7" t="s">
        <v>8</v>
      </c>
      <c r="I2" s="7" t="s">
        <v>277</v>
      </c>
      <c r="J2" s="8">
        <v>2.08</v>
      </c>
      <c r="K2" s="8">
        <f t="shared" ref="K2:K21" si="0">J2*E2</f>
        <v>2.08</v>
      </c>
    </row>
    <row r="3" spans="1:11" ht="21.75" customHeight="1" x14ac:dyDescent="0.25">
      <c r="A3" s="7" t="s">
        <v>284</v>
      </c>
      <c r="B3" s="7" t="s">
        <v>281</v>
      </c>
      <c r="C3" s="7" t="s">
        <v>274</v>
      </c>
      <c r="D3" s="11" t="s">
        <v>94</v>
      </c>
      <c r="E3" s="11">
        <v>0</v>
      </c>
      <c r="F3" s="7" t="s">
        <v>275</v>
      </c>
      <c r="G3" s="7" t="s">
        <v>279</v>
      </c>
      <c r="H3" s="7" t="s">
        <v>8</v>
      </c>
      <c r="I3" s="7" t="s">
        <v>282</v>
      </c>
      <c r="J3" s="8">
        <v>8.15</v>
      </c>
      <c r="K3" s="8">
        <f t="shared" si="0"/>
        <v>0</v>
      </c>
    </row>
    <row r="4" spans="1:11" s="1" customFormat="1" ht="21.75" customHeight="1" x14ac:dyDescent="0.25">
      <c r="A4" s="7" t="s">
        <v>4</v>
      </c>
      <c r="B4" s="7" t="s">
        <v>5</v>
      </c>
      <c r="C4" s="7" t="s">
        <v>6</v>
      </c>
      <c r="D4" s="11" t="s">
        <v>95</v>
      </c>
      <c r="E4" s="11">
        <v>1</v>
      </c>
      <c r="F4" s="7" t="s">
        <v>7</v>
      </c>
      <c r="G4" s="7" t="s">
        <v>4</v>
      </c>
      <c r="H4" s="7" t="s">
        <v>8</v>
      </c>
      <c r="I4" s="7" t="s">
        <v>9</v>
      </c>
      <c r="J4" s="8">
        <v>1.41</v>
      </c>
      <c r="K4" s="8">
        <f t="shared" si="0"/>
        <v>1.41</v>
      </c>
    </row>
    <row r="5" spans="1:11" s="1" customFormat="1" ht="21.75" customHeight="1" x14ac:dyDescent="0.25">
      <c r="A5" s="7" t="s">
        <v>273</v>
      </c>
      <c r="B5" s="7" t="s">
        <v>238</v>
      </c>
      <c r="C5" s="7" t="s">
        <v>272</v>
      </c>
      <c r="D5" s="11" t="s">
        <v>95</v>
      </c>
      <c r="E5" s="11">
        <v>2</v>
      </c>
      <c r="F5" s="7" t="s">
        <v>236</v>
      </c>
      <c r="G5" s="7" t="s">
        <v>235</v>
      </c>
      <c r="H5" s="7" t="s">
        <v>8</v>
      </c>
      <c r="I5" s="7" t="s">
        <v>237</v>
      </c>
      <c r="J5" s="8">
        <v>1.63</v>
      </c>
      <c r="K5" s="8">
        <f t="shared" si="0"/>
        <v>3.26</v>
      </c>
    </row>
    <row r="6" spans="1:11" ht="21.75" customHeight="1" x14ac:dyDescent="0.25">
      <c r="A6" s="7" t="s">
        <v>15</v>
      </c>
      <c r="B6" s="7" t="s">
        <v>16</v>
      </c>
      <c r="C6" s="7" t="s">
        <v>17</v>
      </c>
      <c r="D6" s="11" t="s">
        <v>95</v>
      </c>
      <c r="E6" s="11">
        <v>1</v>
      </c>
      <c r="F6" s="7" t="s">
        <v>301</v>
      </c>
      <c r="G6" s="7" t="s">
        <v>18</v>
      </c>
      <c r="H6" s="7" t="s">
        <v>13</v>
      </c>
      <c r="I6" s="7" t="s">
        <v>19</v>
      </c>
      <c r="J6" s="8">
        <v>1.08</v>
      </c>
      <c r="K6" s="8">
        <f t="shared" si="0"/>
        <v>1.08</v>
      </c>
    </row>
    <row r="7" spans="1:11" ht="21.75" customHeight="1" x14ac:dyDescent="0.25">
      <c r="A7" s="7" t="s">
        <v>302</v>
      </c>
      <c r="B7" s="7" t="s">
        <v>303</v>
      </c>
      <c r="C7" s="7" t="s">
        <v>304</v>
      </c>
      <c r="D7" s="11" t="s">
        <v>95</v>
      </c>
      <c r="E7" s="11">
        <v>2</v>
      </c>
      <c r="F7" s="7" t="s">
        <v>301</v>
      </c>
      <c r="G7" s="7" t="s">
        <v>305</v>
      </c>
      <c r="H7" s="7" t="s">
        <v>8</v>
      </c>
      <c r="I7" s="7" t="s">
        <v>306</v>
      </c>
      <c r="J7" s="8">
        <v>0.57999999999999996</v>
      </c>
      <c r="K7" s="8">
        <f t="shared" si="0"/>
        <v>1.1599999999999999</v>
      </c>
    </row>
    <row r="8" spans="1:11" s="1" customFormat="1" ht="21.75" customHeight="1" x14ac:dyDescent="0.25">
      <c r="A8" s="7" t="s">
        <v>20</v>
      </c>
      <c r="B8" s="7" t="s">
        <v>21</v>
      </c>
      <c r="C8" s="7" t="s">
        <v>22</v>
      </c>
      <c r="D8" s="11" t="s">
        <v>95</v>
      </c>
      <c r="E8" s="11">
        <v>2</v>
      </c>
      <c r="F8" s="7" t="s">
        <v>23</v>
      </c>
      <c r="G8" s="7" t="s">
        <v>24</v>
      </c>
      <c r="H8" s="7" t="s">
        <v>8</v>
      </c>
      <c r="I8" s="7" t="s">
        <v>25</v>
      </c>
      <c r="J8" s="8">
        <v>0.2</v>
      </c>
      <c r="K8" s="8">
        <f t="shared" si="0"/>
        <v>0.4</v>
      </c>
    </row>
    <row r="9" spans="1:11" ht="21.75" customHeight="1" x14ac:dyDescent="0.25">
      <c r="A9" s="7" t="s">
        <v>26</v>
      </c>
      <c r="B9" s="7" t="s">
        <v>27</v>
      </c>
      <c r="C9" s="7" t="s">
        <v>316</v>
      </c>
      <c r="D9" s="11" t="s">
        <v>95</v>
      </c>
      <c r="E9" s="11">
        <v>1</v>
      </c>
      <c r="F9" s="7" t="s">
        <v>28</v>
      </c>
      <c r="G9" s="7" t="s">
        <v>26</v>
      </c>
      <c r="H9" s="7" t="s">
        <v>8</v>
      </c>
      <c r="I9" s="7" t="s">
        <v>29</v>
      </c>
      <c r="J9" s="8">
        <v>0.8</v>
      </c>
      <c r="K9" s="8">
        <f t="shared" si="0"/>
        <v>0.8</v>
      </c>
    </row>
    <row r="10" spans="1:11" ht="21.75" customHeight="1" x14ac:dyDescent="0.25">
      <c r="A10" s="7" t="s">
        <v>285</v>
      </c>
      <c r="B10" s="7" t="s">
        <v>30</v>
      </c>
      <c r="C10" s="7" t="s">
        <v>31</v>
      </c>
      <c r="D10" s="11" t="s">
        <v>95</v>
      </c>
      <c r="E10" s="11">
        <v>1</v>
      </c>
      <c r="F10" s="7" t="s">
        <v>109</v>
      </c>
      <c r="G10" s="7" t="s">
        <v>108</v>
      </c>
      <c r="H10" s="7" t="s">
        <v>8</v>
      </c>
      <c r="I10" s="7" t="s">
        <v>107</v>
      </c>
      <c r="J10" s="8">
        <v>0.27</v>
      </c>
      <c r="K10" s="8">
        <f t="shared" si="0"/>
        <v>0.27</v>
      </c>
    </row>
    <row r="11" spans="1:11" ht="21.75" customHeight="1" x14ac:dyDescent="0.25">
      <c r="A11" s="7" t="s">
        <v>35</v>
      </c>
      <c r="B11" s="7" t="s">
        <v>36</v>
      </c>
      <c r="C11" s="7" t="s">
        <v>37</v>
      </c>
      <c r="D11" s="11" t="s">
        <v>95</v>
      </c>
      <c r="E11" s="11">
        <v>1</v>
      </c>
      <c r="F11" s="7" t="s">
        <v>38</v>
      </c>
      <c r="G11" s="7">
        <v>39299042</v>
      </c>
      <c r="H11" s="7" t="s">
        <v>8</v>
      </c>
      <c r="I11" s="7" t="s">
        <v>110</v>
      </c>
      <c r="J11" s="8">
        <v>0.66</v>
      </c>
      <c r="K11" s="8">
        <f t="shared" si="0"/>
        <v>0.66</v>
      </c>
    </row>
    <row r="12" spans="1:11" ht="21.75" customHeight="1" x14ac:dyDescent="0.25">
      <c r="A12" s="7" t="s">
        <v>269</v>
      </c>
      <c r="B12" s="7" t="s">
        <v>211</v>
      </c>
      <c r="C12" s="7" t="s">
        <v>41</v>
      </c>
      <c r="D12" s="11" t="s">
        <v>94</v>
      </c>
      <c r="E12" s="11">
        <v>0</v>
      </c>
      <c r="F12" s="7" t="s">
        <v>210</v>
      </c>
      <c r="G12" s="7" t="s">
        <v>180</v>
      </c>
      <c r="H12" s="7" t="s">
        <v>137</v>
      </c>
      <c r="I12" s="7" t="s">
        <v>181</v>
      </c>
      <c r="J12" s="8">
        <v>5.95</v>
      </c>
      <c r="K12" s="8">
        <f t="shared" si="0"/>
        <v>0</v>
      </c>
    </row>
    <row r="13" spans="1:11" ht="21.75" customHeight="1" x14ac:dyDescent="0.25">
      <c r="A13" s="7" t="s">
        <v>39</v>
      </c>
      <c r="B13" s="7" t="s">
        <v>40</v>
      </c>
      <c r="C13" s="7" t="s">
        <v>41</v>
      </c>
      <c r="D13" s="11" t="s">
        <v>94</v>
      </c>
      <c r="E13" s="11">
        <v>1</v>
      </c>
      <c r="F13" s="7" t="s">
        <v>42</v>
      </c>
      <c r="G13" s="7" t="s">
        <v>43</v>
      </c>
      <c r="H13" s="7" t="s">
        <v>13</v>
      </c>
      <c r="I13" s="7" t="s">
        <v>44</v>
      </c>
      <c r="J13" s="8">
        <v>6.95</v>
      </c>
      <c r="K13" s="8">
        <f t="shared" si="0"/>
        <v>6.95</v>
      </c>
    </row>
    <row r="14" spans="1:11" ht="36.75" customHeight="1" x14ac:dyDescent="0.25">
      <c r="A14" s="7" t="s">
        <v>145</v>
      </c>
      <c r="B14" s="7" t="s">
        <v>175</v>
      </c>
      <c r="C14" s="7" t="s">
        <v>146</v>
      </c>
      <c r="D14" s="11" t="s">
        <v>95</v>
      </c>
      <c r="E14" s="11">
        <v>1</v>
      </c>
      <c r="F14" s="7" t="s">
        <v>156</v>
      </c>
      <c r="G14" s="20" t="s">
        <v>326</v>
      </c>
      <c r="H14" s="7" t="s">
        <v>156</v>
      </c>
      <c r="I14" s="7" t="s">
        <v>327</v>
      </c>
      <c r="J14" s="8">
        <f>40.85/3</f>
        <v>13.616666666666667</v>
      </c>
      <c r="K14" s="8">
        <f t="shared" si="0"/>
        <v>13.616666666666667</v>
      </c>
    </row>
    <row r="15" spans="1:11" ht="21.75" customHeight="1" x14ac:dyDescent="0.25">
      <c r="A15" s="7" t="s">
        <v>45</v>
      </c>
      <c r="B15" s="7" t="s">
        <v>46</v>
      </c>
      <c r="C15" s="7" t="s">
        <v>47</v>
      </c>
      <c r="D15" s="11" t="s">
        <v>95</v>
      </c>
      <c r="E15" s="11">
        <v>3</v>
      </c>
      <c r="F15" s="7" t="s">
        <v>310</v>
      </c>
      <c r="G15" s="7" t="s">
        <v>315</v>
      </c>
      <c r="H15" s="7" t="s">
        <v>8</v>
      </c>
      <c r="I15" s="7" t="s">
        <v>314</v>
      </c>
      <c r="J15" s="8">
        <v>0.12</v>
      </c>
      <c r="K15" s="8">
        <f t="shared" si="0"/>
        <v>0.36</v>
      </c>
    </row>
    <row r="16" spans="1:11" ht="21.75" customHeight="1" x14ac:dyDescent="0.25">
      <c r="A16" s="7" t="s">
        <v>48</v>
      </c>
      <c r="B16" s="7" t="s">
        <v>46</v>
      </c>
      <c r="C16" s="7" t="s">
        <v>49</v>
      </c>
      <c r="D16" s="11" t="s">
        <v>95</v>
      </c>
      <c r="E16" s="11">
        <v>1</v>
      </c>
      <c r="F16" s="7" t="s">
        <v>310</v>
      </c>
      <c r="G16" s="7" t="s">
        <v>312</v>
      </c>
      <c r="H16" s="7" t="s">
        <v>8</v>
      </c>
      <c r="I16" s="7" t="s">
        <v>313</v>
      </c>
      <c r="J16" s="8">
        <v>0.12</v>
      </c>
      <c r="K16" s="8">
        <f t="shared" si="0"/>
        <v>0.12</v>
      </c>
    </row>
    <row r="17" spans="1:11" ht="21.75" customHeight="1" x14ac:dyDescent="0.25">
      <c r="A17" s="7" t="s">
        <v>48</v>
      </c>
      <c r="B17" s="7" t="s">
        <v>307</v>
      </c>
      <c r="C17" s="7" t="s">
        <v>308</v>
      </c>
      <c r="D17" s="11" t="s">
        <v>95</v>
      </c>
      <c r="E17" s="11">
        <v>2</v>
      </c>
      <c r="F17" s="7" t="s">
        <v>310</v>
      </c>
      <c r="G17" s="7" t="s">
        <v>311</v>
      </c>
      <c r="H17" s="7" t="s">
        <v>8</v>
      </c>
      <c r="I17" s="7" t="s">
        <v>309</v>
      </c>
      <c r="J17" s="8">
        <v>0.12</v>
      </c>
      <c r="K17" s="8">
        <f t="shared" si="0"/>
        <v>0.24</v>
      </c>
    </row>
    <row r="18" spans="1:11" s="1" customFormat="1" ht="21.75" customHeight="1" x14ac:dyDescent="0.25">
      <c r="A18" s="7" t="s">
        <v>50</v>
      </c>
      <c r="B18" s="7" t="s">
        <v>51</v>
      </c>
      <c r="C18" s="7" t="s">
        <v>52</v>
      </c>
      <c r="D18" s="11" t="s">
        <v>95</v>
      </c>
      <c r="E18" s="11">
        <v>1</v>
      </c>
      <c r="F18" s="7" t="s">
        <v>53</v>
      </c>
      <c r="G18" s="7" t="s">
        <v>54</v>
      </c>
      <c r="H18" s="7" t="s">
        <v>8</v>
      </c>
      <c r="I18" s="7" t="s">
        <v>55</v>
      </c>
      <c r="J18" s="8">
        <v>0.87</v>
      </c>
      <c r="K18" s="8">
        <f t="shared" si="0"/>
        <v>0.87</v>
      </c>
    </row>
    <row r="19" spans="1:11" s="1" customFormat="1" ht="21.75" customHeight="1" x14ac:dyDescent="0.25">
      <c r="A19" s="7" t="s">
        <v>60</v>
      </c>
      <c r="B19" s="7" t="s">
        <v>61</v>
      </c>
      <c r="C19" s="7" t="s">
        <v>62</v>
      </c>
      <c r="D19" s="11" t="s">
        <v>95</v>
      </c>
      <c r="E19" s="11">
        <v>1</v>
      </c>
      <c r="F19" s="7" t="s">
        <v>63</v>
      </c>
      <c r="G19" s="7" t="s">
        <v>60</v>
      </c>
      <c r="H19" s="7" t="s">
        <v>13</v>
      </c>
      <c r="I19" s="7" t="s">
        <v>64</v>
      </c>
      <c r="J19" s="8">
        <v>0.93</v>
      </c>
      <c r="K19" s="8">
        <f t="shared" si="0"/>
        <v>0.93</v>
      </c>
    </row>
    <row r="20" spans="1:11" s="1" customFormat="1" ht="21.75" customHeight="1" x14ac:dyDescent="0.25">
      <c r="A20" s="7" t="s">
        <v>65</v>
      </c>
      <c r="B20" s="7" t="s">
        <v>66</v>
      </c>
      <c r="C20" s="7" t="s">
        <v>67</v>
      </c>
      <c r="D20" s="11" t="s">
        <v>95</v>
      </c>
      <c r="E20" s="11">
        <v>1</v>
      </c>
      <c r="F20" s="7" t="s">
        <v>68</v>
      </c>
      <c r="G20" s="7" t="s">
        <v>69</v>
      </c>
      <c r="H20" s="7" t="s">
        <v>8</v>
      </c>
      <c r="I20" s="7" t="s">
        <v>317</v>
      </c>
      <c r="J20" s="8">
        <v>4.3</v>
      </c>
      <c r="K20" s="8">
        <f t="shared" si="0"/>
        <v>4.3</v>
      </c>
    </row>
    <row r="21" spans="1:11" s="1" customFormat="1" ht="21.75" customHeight="1" x14ac:dyDescent="0.25">
      <c r="A21" s="7" t="s">
        <v>70</v>
      </c>
      <c r="B21" s="7" t="s">
        <v>71</v>
      </c>
      <c r="C21" s="7" t="s">
        <v>72</v>
      </c>
      <c r="D21" s="11" t="s">
        <v>95</v>
      </c>
      <c r="E21" s="11">
        <v>1</v>
      </c>
      <c r="F21" s="7" t="s">
        <v>106</v>
      </c>
      <c r="G21" s="7" t="s">
        <v>104</v>
      </c>
      <c r="H21" s="7" t="s">
        <v>8</v>
      </c>
      <c r="I21" s="7" t="s">
        <v>105</v>
      </c>
      <c r="J21" s="8">
        <v>0.46</v>
      </c>
      <c r="K21" s="8">
        <f t="shared" si="0"/>
        <v>0.46</v>
      </c>
    </row>
    <row r="22" spans="1:11" x14ac:dyDescent="0.25">
      <c r="A22" s="4"/>
      <c r="F22" s="1"/>
      <c r="J22" s="16" t="s">
        <v>112</v>
      </c>
      <c r="K22" s="17">
        <f>SUM(K2:K21)</f>
        <v>38.966666666666661</v>
      </c>
    </row>
    <row r="24" spans="1:11" x14ac:dyDescent="0.25">
      <c r="A24" s="4"/>
    </row>
  </sheetData>
  <sortState ref="A2:K22">
    <sortCondition ref="C2"/>
  </sortState>
  <hyperlinks>
    <hyperlink ref="F4" tooltip="Component" display="Renata"/>
    <hyperlink ref="G4" tooltip="Manufacturer" display="CR1225FV-LF"/>
    <hyperlink ref="I4" tooltip="Supplier" display="614-CR1225FV-LF"/>
    <hyperlink ref="F6" tooltip="Component" display="Panasonic Electronic Components"/>
    <hyperlink ref="G6" tooltip="Manufacturer" display="EEU-FC1J101"/>
    <hyperlink ref="I6" tooltip="Supplier" display="P10343-ND"/>
    <hyperlink ref="F8" tooltip="Component" display="AVX"/>
    <hyperlink ref="G8" tooltip="Manufacturer" display="SR215C104KAA"/>
    <hyperlink ref="I8" tooltip="Supplier" display="581-SR215C104K"/>
    <hyperlink ref="F9" tooltip="Component" display="STMicroelectronics"/>
    <hyperlink ref="G9" tooltip="Manufacturer" display="STPS2150"/>
    <hyperlink ref="I9" tooltip="Supplier" display="511-STPS2150"/>
    <hyperlink ref="F11" tooltip="Component" display="Molex, LLC"/>
    <hyperlink ref="G11" tooltip="Manufacturer" display="0039299042"/>
    <hyperlink ref="F18" tooltip="Component" display="Yamaichi Electronics"/>
    <hyperlink ref="G18" tooltip="Manufacturer" display="PJS008U-3000-0"/>
    <hyperlink ref="I18" tooltip="Supplier" display="945-PJS008U-3000-0"/>
    <hyperlink ref="F19" r:id="rId1" tooltip="Component"/>
    <hyperlink ref="G19" r:id="rId2" tooltip="Manufacturer"/>
    <hyperlink ref="I19" r:id="rId3" tooltip="Supplier"/>
    <hyperlink ref="F20" r:id="rId4" tooltip="Component"/>
    <hyperlink ref="G20" r:id="rId5" tooltip="Manufacturer"/>
    <hyperlink ref="G21" r:id="rId6" display="http://www.mouser.com/ProductDetail/Texas-Instruments/SN74HC32N/?qs=sGAEpiMZZMtMa9lbYwD6ZOuZLcSXNpUaCOIcmvyUxmo%3d"/>
    <hyperlink ref="I21" r:id="rId7" tooltip="Click to view additional information on this product." display="http://www.mouser.com/ProductDetail/Texas-Instruments/SN74HC32N/?qs=sGAEpiMZZMtMa9lbYwD6ZOuZLcSXNpUaCOIcmvyUxmo%3d"/>
    <hyperlink ref="F10" r:id="rId8" display="http://www.mouser.com/cree/"/>
    <hyperlink ref="I13" tooltip="Supplier" display="1568-1235-ND"/>
    <hyperlink ref="G13" tooltip="Manufacturer" display="WRL-13678"/>
    <hyperlink ref="F13" tooltip="Component" display="SparkFun Electronics"/>
    <hyperlink ref="F7" tooltip="Component" display="Panasonic Electronic Components"/>
    <hyperlink ref="G7" tooltip="Manufacturer" display="EEU-FC1J101"/>
    <hyperlink ref="G14" r:id="rId9"/>
  </hyperlinks>
  <pageMargins left="0.25" right="0.25" top="1.2466666666666666" bottom="0.75" header="0.3" footer="0.3"/>
  <pageSetup scale="89" fitToHeight="0" orientation="landscape" horizontalDpi="1200" verticalDpi="1200" r:id="rId10"/>
  <headerFooter>
    <oddHeader>&amp;L&amp;G&amp;C&amp;"-,Bold"&amp;20Bill of Materials&amp;R&amp;14&amp;A</oddHeader>
    <oddFooter>&amp;L&amp;D&amp;CPage &amp;P&amp;RTeensy Crash Sensor BOM.xlsx</oddFooter>
  </headerFooter>
  <legacyDrawingHF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Top Level Assembly</vt:lpstr>
      <vt:lpstr>Printed Circuit Board Parts</vt:lpstr>
      <vt:lpstr>'Printed Circuit Board Parts'!Print_Area</vt:lpstr>
      <vt:lpstr>'Top Level Assembly'!Print_Area</vt:lpstr>
      <vt:lpstr>'Printed Circuit Board Parts'!Print_Titles</vt:lpstr>
      <vt:lpstr>'Top Level Assembly'!Print_Titles</vt:lpstr>
    </vt:vector>
  </TitlesOfParts>
  <Company>University of Tulsa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jdaily</cp:lastModifiedBy>
  <cp:lastPrinted>2016-08-28T23:27:27Z</cp:lastPrinted>
  <dcterms:created xsi:type="dcterms:W3CDTF">2016-08-27T20:54:40Z</dcterms:created>
  <dcterms:modified xsi:type="dcterms:W3CDTF">2016-09-07T12:57:22Z</dcterms:modified>
</cp:coreProperties>
</file>