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4440" tabRatio="500" activeTab="4"/>
  </bookViews>
  <sheets>
    <sheet name="Expenses" sheetId="1" r:id="rId1"/>
    <sheet name="Expenses Categories" sheetId="2" r:id="rId2"/>
    <sheet name="Income" sheetId="3" r:id="rId3"/>
    <sheet name="Income Categories" sheetId="4" r:id="rId4"/>
    <sheet name="Summary" sheetId="5" r:id="rId5"/>
  </sheets>
  <definedNames>
    <definedName name="_xlnm._FilterDatabase" localSheetId="0" hidden="1">Expenses!$A$1:$D$339</definedName>
    <definedName name="Categories">#REF!</definedName>
    <definedName name="Income_Categories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" i="5" l="1"/>
  <c r="R7" i="5"/>
  <c r="S7" i="5"/>
  <c r="T7" i="5"/>
  <c r="U7" i="5"/>
  <c r="I7" i="5"/>
  <c r="I8" i="5"/>
  <c r="J7" i="5"/>
  <c r="J8" i="5"/>
  <c r="K7" i="5"/>
  <c r="K8" i="5"/>
  <c r="L7" i="5"/>
  <c r="L8" i="5"/>
  <c r="M7" i="5"/>
  <c r="M8" i="5"/>
  <c r="N7" i="5"/>
  <c r="N8" i="5"/>
  <c r="O7" i="5"/>
  <c r="O8" i="5"/>
  <c r="P7" i="5"/>
  <c r="P8" i="5"/>
  <c r="Q8" i="5"/>
  <c r="R8" i="5"/>
  <c r="S8" i="5"/>
  <c r="T8" i="5"/>
  <c r="U8" i="5"/>
  <c r="K6" i="5"/>
  <c r="L6" i="5"/>
  <c r="M5" i="5"/>
  <c r="M6" i="5"/>
  <c r="N6" i="5"/>
  <c r="O5" i="5"/>
  <c r="O6" i="5"/>
  <c r="P6" i="5"/>
  <c r="Q6" i="5"/>
  <c r="R6" i="5"/>
  <c r="S6" i="5"/>
  <c r="T6" i="5"/>
  <c r="U6" i="5"/>
  <c r="J6" i="5"/>
  <c r="I6" i="5"/>
  <c r="I4" i="5"/>
  <c r="I5" i="5"/>
  <c r="J4" i="5"/>
  <c r="K4" i="5"/>
  <c r="L4" i="5"/>
  <c r="M4" i="5"/>
  <c r="N4" i="5"/>
  <c r="O4" i="5"/>
  <c r="T5" i="5"/>
  <c r="U5" i="5"/>
  <c r="J5" i="5"/>
  <c r="K5" i="5"/>
  <c r="L5" i="5"/>
  <c r="N5" i="5"/>
  <c r="P5" i="5"/>
  <c r="Q5" i="5"/>
  <c r="R5" i="5"/>
  <c r="S5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10" i="5"/>
  <c r="C10" i="5"/>
  <c r="C26" i="5"/>
  <c r="D10" i="5"/>
  <c r="D26" i="5"/>
  <c r="E26" i="5"/>
  <c r="E10" i="5"/>
  <c r="D495" i="1"/>
  <c r="C4" i="5"/>
  <c r="B4" i="5"/>
  <c r="D4" i="5"/>
  <c r="D159" i="1"/>
  <c r="D93" i="1"/>
  <c r="D62" i="1"/>
  <c r="D44" i="1"/>
  <c r="D26" i="1"/>
</calcChain>
</file>

<file path=xl/sharedStrings.xml><?xml version="1.0" encoding="utf-8"?>
<sst xmlns="http://schemas.openxmlformats.org/spreadsheetml/2006/main" count="1162" uniqueCount="348">
  <si>
    <t>Halal Guys avec Mathe</t>
  </si>
  <si>
    <t>Take Out</t>
  </si>
  <si>
    <t>Beer avec Mathe</t>
  </si>
  <si>
    <t>Courses Bouffe</t>
  </si>
  <si>
    <t>NYSC</t>
  </si>
  <si>
    <t>Subway</t>
  </si>
  <si>
    <t>Lunch Box</t>
  </si>
  <si>
    <t>Bagel + Cookie + Water</t>
  </si>
  <si>
    <t>Brunch avec Manon</t>
  </si>
  <si>
    <t>Lock for Locker</t>
  </si>
  <si>
    <t>Five Guys</t>
  </si>
  <si>
    <t>Saltie's</t>
  </si>
  <si>
    <t>Chinese</t>
  </si>
  <si>
    <t>Pizza Slice</t>
  </si>
  <si>
    <t>Salad Lunch</t>
  </si>
  <si>
    <t>Drinks with Ekimetrics</t>
  </si>
  <si>
    <t>Pizza Slices</t>
  </si>
  <si>
    <t>Starbucks breakfast</t>
  </si>
  <si>
    <t>Pokebab Lunch</t>
  </si>
  <si>
    <t>Milk + Peanut Butter</t>
  </si>
  <si>
    <t>Burger Lunch</t>
  </si>
  <si>
    <t>Whole Foods Dinner</t>
  </si>
  <si>
    <t>Cleaners</t>
  </si>
  <si>
    <t>Bagel Brunch</t>
  </si>
  <si>
    <t>Laundry</t>
  </si>
  <si>
    <t>Salad Dinner</t>
  </si>
  <si>
    <t>Dairy Queen</t>
  </si>
  <si>
    <t>Dumpling Lunch</t>
  </si>
  <si>
    <t>Teryaki Lunch</t>
  </si>
  <si>
    <t>English Muffins</t>
  </si>
  <si>
    <t>Drinks with Nour and Lucie</t>
  </si>
  <si>
    <t>Vietnamese</t>
  </si>
  <si>
    <t>Dinner with Matt</t>
  </si>
  <si>
    <t>Drinks with Columbia Crew</t>
  </si>
  <si>
    <t>Bagel Lunch</t>
  </si>
  <si>
    <t>Pizza Dinner</t>
  </si>
  <si>
    <t>Tiki</t>
  </si>
  <si>
    <t>Milk + Yogurts</t>
  </si>
  <si>
    <t>Tennis Socks</t>
  </si>
  <si>
    <t>Caracas Lunch</t>
  </si>
  <si>
    <t>Oslo Breakfast</t>
  </si>
  <si>
    <t>Wine for Party</t>
  </si>
  <si>
    <t>Taxi to Grand Central</t>
  </si>
  <si>
    <t>Frappucino</t>
  </si>
  <si>
    <t>Shower Curtain</t>
  </si>
  <si>
    <t>Utilities</t>
  </si>
  <si>
    <t>Rent</t>
  </si>
  <si>
    <t>Muffins and Cereal</t>
  </si>
  <si>
    <t>Chinese Lunch</t>
  </si>
  <si>
    <t>Gift for Nour's departure</t>
  </si>
  <si>
    <t>Salad Dinner for Lara</t>
  </si>
  <si>
    <t>Milkshake at airport</t>
  </si>
  <si>
    <t>Taxi from Airport</t>
  </si>
  <si>
    <t>Pokebab Lunch with Lara</t>
  </si>
  <si>
    <t>Drinks at Belfry with Lara</t>
  </si>
  <si>
    <t>Drinks at Little Branch with Lara</t>
  </si>
  <si>
    <t>Pizza Dinner with Lara</t>
  </si>
  <si>
    <t>Withdrawal Fees</t>
  </si>
  <si>
    <t>July/August Utilities</t>
  </si>
  <si>
    <t>Date</t>
  </si>
  <si>
    <t>Description</t>
  </si>
  <si>
    <t>Type</t>
  </si>
  <si>
    <t>Amount</t>
  </si>
  <si>
    <t>Chicken and Waffles Lunch</t>
  </si>
  <si>
    <t>Good Room Night Club</t>
  </si>
  <si>
    <t>Coffee Irving Farm</t>
  </si>
  <si>
    <t>Smorgasburg Lunch</t>
  </si>
  <si>
    <t>Taïm Smoothies</t>
  </si>
  <si>
    <t>Chloe's Soft Serve</t>
  </si>
  <si>
    <t xml:space="preserve">Taxi </t>
  </si>
  <si>
    <t>Tea Petite Abeille en attendant</t>
  </si>
  <si>
    <t>Raines Law Room Bar</t>
  </si>
  <si>
    <t>Friend of a Farmer Brunch</t>
  </si>
  <si>
    <t>Gym subscription</t>
  </si>
  <si>
    <t>Drinks with lara and Caroline</t>
  </si>
  <si>
    <t>Levain Bakery</t>
  </si>
  <si>
    <t>Shake Shack Lunch</t>
  </si>
  <si>
    <t>Village Yokocho Dinner</t>
  </si>
  <si>
    <t>Angel's Share</t>
  </si>
  <si>
    <t>Antibiotics</t>
  </si>
  <si>
    <t>Taxi to Airpot</t>
  </si>
  <si>
    <t>Airtrain Back from Airport</t>
  </si>
  <si>
    <t>Vietnamese Lunch</t>
  </si>
  <si>
    <t>Teriyaki Lunch</t>
  </si>
  <si>
    <t>Beer for Pauline's Party</t>
  </si>
  <si>
    <t>Toothbrush</t>
  </si>
  <si>
    <t>Yogurt</t>
  </si>
  <si>
    <t>Milk</t>
  </si>
  <si>
    <t>Pizza Lunch</t>
  </si>
  <si>
    <t>Hair Dresser</t>
  </si>
  <si>
    <t>Stabilos règle patafix punaises</t>
  </si>
  <si>
    <t>Tiki Ticket Purchase</t>
  </si>
  <si>
    <t>Starbucks brunch</t>
  </si>
  <si>
    <t>Beer for Dauphine Before</t>
  </si>
  <si>
    <t>Beer at Tiki</t>
  </si>
  <si>
    <t>Hot Dog at Tiki</t>
  </si>
  <si>
    <t>Frais Retrait</t>
  </si>
  <si>
    <t>Muffins + Yogurts</t>
  </si>
  <si>
    <t>Whole Foods</t>
  </si>
  <si>
    <t>Pizza Slice + Water</t>
  </si>
  <si>
    <t>Apero pour chez DeMes</t>
  </si>
  <si>
    <t>Irving Farm Brunch</t>
  </si>
  <si>
    <t>Paper</t>
  </si>
  <si>
    <t>Starbucks Frappucino</t>
  </si>
  <si>
    <t>Splitwise</t>
  </si>
  <si>
    <t>October Rent</t>
  </si>
  <si>
    <t>Coffee from Oslo</t>
  </si>
  <si>
    <t>Milk + Yogurt</t>
  </si>
  <si>
    <t>Quesadilla Lunch</t>
  </si>
  <si>
    <t>Drinks with centralesupelec</t>
  </si>
  <si>
    <t>Pokebab Lunch (moi + Pauline)</t>
  </si>
  <si>
    <t>August/September Utilities</t>
  </si>
  <si>
    <t>Category</t>
  </si>
  <si>
    <t>Housing</t>
  </si>
  <si>
    <t>Transportation</t>
  </si>
  <si>
    <t>Other Transportation</t>
  </si>
  <si>
    <t>Groceries</t>
  </si>
  <si>
    <t>Food</t>
  </si>
  <si>
    <t>Restaurants</t>
  </si>
  <si>
    <t>Health</t>
  </si>
  <si>
    <t>Clothing</t>
  </si>
  <si>
    <t>Shopping</t>
  </si>
  <si>
    <t>Sports</t>
  </si>
  <si>
    <t>Other Sports</t>
  </si>
  <si>
    <t>Leasure</t>
  </si>
  <si>
    <t>Going Out</t>
  </si>
  <si>
    <t>Vacation</t>
  </si>
  <si>
    <t>Gifts</t>
  </si>
  <si>
    <t>Other Expenses</t>
  </si>
  <si>
    <t>Family Help</t>
  </si>
  <si>
    <t>Salary</t>
  </si>
  <si>
    <t>August Salary</t>
  </si>
  <si>
    <t>September Salary</t>
  </si>
  <si>
    <t>Source</t>
  </si>
  <si>
    <t>Other Job</t>
  </si>
  <si>
    <t>Other Source of Income</t>
  </si>
  <si>
    <t>Initial Wire</t>
  </si>
  <si>
    <t>Wire from my bank account</t>
  </si>
  <si>
    <t>Train to and from Mamaroneck</t>
  </si>
  <si>
    <t>Gifts for Adam + Donna's family</t>
  </si>
  <si>
    <t>Cab from Grand Central</t>
  </si>
  <si>
    <t>Gym</t>
  </si>
  <si>
    <t>Laundry &amp; Cleaners</t>
  </si>
  <si>
    <t>Initial Balance</t>
  </si>
  <si>
    <t>Chinese Lunch (Pauline paid me back)</t>
  </si>
  <si>
    <t>Yogurts + Milk</t>
  </si>
  <si>
    <t>Dos Toros Quesadilla</t>
  </si>
  <si>
    <t>Iced Latte</t>
  </si>
  <si>
    <t>Sushi Dinner</t>
  </si>
  <si>
    <t>Whole Foods Lunch</t>
  </si>
  <si>
    <t>Irving Farm Bruch</t>
  </si>
  <si>
    <t>Budget.septembre</t>
  </si>
  <si>
    <t>Budget.octobre</t>
  </si>
  <si>
    <t>Budget.novembre</t>
  </si>
  <si>
    <t>Budget.décembre</t>
  </si>
  <si>
    <t>Budget.janvier</t>
  </si>
  <si>
    <t>Budget.août</t>
  </si>
  <si>
    <t>Beug de putain de carte de métro</t>
  </si>
  <si>
    <t>Vanessa Lunch</t>
  </si>
  <si>
    <t>Drinks with Eki</t>
  </si>
  <si>
    <t>Whole foods dinner</t>
  </si>
  <si>
    <t>Starbucks Breakfast</t>
  </si>
  <si>
    <t>Drinks with Lucy</t>
  </si>
  <si>
    <t>Cheese and Muffins</t>
  </si>
  <si>
    <t>Lots of Veggies + Pesto +Pasta + Milk</t>
  </si>
  <si>
    <t>Dumplings</t>
  </si>
  <si>
    <t>Apero chez Demes</t>
  </si>
  <si>
    <t>laundry</t>
  </si>
  <si>
    <t>Groceries Whole Foods</t>
  </si>
  <si>
    <t>Oslo Coffee</t>
  </si>
  <si>
    <t>Dos Toros Burrito</t>
  </si>
  <si>
    <t>Kingman 2 movie</t>
  </si>
  <si>
    <t>popcorn at movie</t>
  </si>
  <si>
    <t>subway</t>
  </si>
  <si>
    <t>November Rent</t>
  </si>
  <si>
    <t>Beer for Party</t>
  </si>
  <si>
    <t>Catch Brunch with French Crew</t>
  </si>
  <si>
    <t>Pho Lunch</t>
  </si>
  <si>
    <t>compensation compte</t>
  </si>
  <si>
    <t>Teriyaki lunch</t>
  </si>
  <si>
    <t>Air Train + Subway Lara</t>
  </si>
  <si>
    <t>McDo Airport</t>
  </si>
  <si>
    <t>Top of the Rock + Tour</t>
  </si>
  <si>
    <t>Yomo Sushi</t>
  </si>
  <si>
    <t>Taxi to get back from airport</t>
  </si>
  <si>
    <t>Brunch with lara</t>
  </si>
  <si>
    <t>starbucks breakfast</t>
  </si>
  <si>
    <t>Taxi</t>
  </si>
  <si>
    <t>Pharmacy</t>
  </si>
  <si>
    <t>Glaze with Lara</t>
  </si>
  <si>
    <t>Food at knicks game</t>
  </si>
  <si>
    <t>Caracas with lara</t>
  </si>
  <si>
    <t>Breakfast at Oslo</t>
  </si>
  <si>
    <t>Clinton Street Baking Brunch</t>
  </si>
  <si>
    <t>Irving Farm coffee</t>
  </si>
  <si>
    <t>Smoothies</t>
  </si>
  <si>
    <t>Taxi to airport</t>
  </si>
  <si>
    <t>Taxi from airport</t>
  </si>
  <si>
    <t>withdraway</t>
  </si>
  <si>
    <t>whole foods lunch</t>
  </si>
  <si>
    <t>whole foods groceries</t>
  </si>
  <si>
    <t>Beer for party</t>
  </si>
  <si>
    <t>Breakfast Groceries</t>
  </si>
  <si>
    <t>Chinese Dinner</t>
  </si>
  <si>
    <t>Duane Reade Soap etc</t>
  </si>
  <si>
    <t>Chocolates for Aunt Jeri</t>
  </si>
  <si>
    <t>Burrito Lunch</t>
  </si>
  <si>
    <t>Taxi to Newark Airport</t>
  </si>
  <si>
    <t>Train from Airport</t>
  </si>
  <si>
    <t>October + November Brad Utilities</t>
  </si>
  <si>
    <t>December Rent</t>
  </si>
  <si>
    <t>October + November Jeff Utilities</t>
  </si>
  <si>
    <t>Glaze</t>
  </si>
  <si>
    <t>Thai Lunch</t>
  </si>
  <si>
    <t>Whole Foods Groceries</t>
  </si>
  <si>
    <t>Apéro pour demes</t>
  </si>
  <si>
    <t>Chinese Lunch (moi + Pauline)</t>
  </si>
  <si>
    <t>Dumplings Lunch</t>
  </si>
  <si>
    <t>Little Owl with Victoria</t>
  </si>
  <si>
    <t>Mexican Dinner</t>
  </si>
  <si>
    <t>AirBnb au Ski</t>
  </si>
  <si>
    <t>Japonais avec Stagiaires</t>
  </si>
  <si>
    <t>Glaze Lunch</t>
  </si>
  <si>
    <t>Air France ticket change</t>
  </si>
  <si>
    <t>Xmas dad bonnet</t>
  </si>
  <si>
    <t>Xmas dad sweater</t>
  </si>
  <si>
    <t>Xmas camille</t>
  </si>
  <si>
    <t>October Salary</t>
  </si>
  <si>
    <t>Uncle Scott Help Plane Ticket</t>
  </si>
  <si>
    <t>November Salary</t>
  </si>
  <si>
    <t>Air France ticket fee</t>
  </si>
  <si>
    <t>Xmas cards</t>
  </si>
  <si>
    <t>Salt lick at airport</t>
  </si>
  <si>
    <t>upland brunch</t>
  </si>
  <si>
    <t>Sweet Green Dinner</t>
  </si>
  <si>
    <t>Unior Fare Brunch</t>
  </si>
  <si>
    <t>Apple Cider Friend of Farmer</t>
  </si>
  <si>
    <t>W Hotel Room</t>
  </si>
  <si>
    <t xml:space="preserve">Thai Lunch </t>
  </si>
  <si>
    <t>Peace food dinner</t>
  </si>
  <si>
    <t>mexican dinner</t>
  </si>
  <si>
    <t>pokebab lunch</t>
  </si>
  <si>
    <t>Take out</t>
  </si>
  <si>
    <t>Glaze lunch</t>
  </si>
  <si>
    <t>The House restaurant dinner</t>
  </si>
  <si>
    <t>Sweetgreen dinner</t>
  </si>
  <si>
    <t>Raines law room bar</t>
  </si>
  <si>
    <t>Little Owl lunch</t>
  </si>
  <si>
    <t>Dirt Candy Brunch</t>
  </si>
  <si>
    <t>Whole Foods groceries</t>
  </si>
  <si>
    <t>Smoothie + Crepes</t>
  </si>
  <si>
    <t>Italian Dinner</t>
  </si>
  <si>
    <t>Vanessas Lunch</t>
  </si>
  <si>
    <t>Moving Boxes</t>
  </si>
  <si>
    <t>Five Napkin with Pont Crew</t>
  </si>
  <si>
    <t>Beers with Pont Crew</t>
  </si>
  <si>
    <t>Pizza dinner</t>
  </si>
  <si>
    <t>Surf Bar with French Eki</t>
  </si>
  <si>
    <t>Withdrawal</t>
  </si>
  <si>
    <t>Gift for Dave &amp; Donna</t>
  </si>
  <si>
    <t>Scoth for boxes</t>
  </si>
  <si>
    <t>December Salary</t>
  </si>
  <si>
    <t>Chrismas Money</t>
  </si>
  <si>
    <t>total earned</t>
  </si>
  <si>
    <t>total spent</t>
  </si>
  <si>
    <t>balance</t>
  </si>
  <si>
    <t>January Salary + Bonus</t>
  </si>
  <si>
    <t>Shipping Box of Stuff</t>
  </si>
  <si>
    <t>Airbnb Redwood City</t>
  </si>
  <si>
    <t>Lyft</t>
  </si>
  <si>
    <t>Bike</t>
  </si>
  <si>
    <t>Sbastien Coffee Breakfast</t>
  </si>
  <si>
    <t>InOut Burger</t>
  </si>
  <si>
    <t>Starbucks</t>
  </si>
  <si>
    <t>Pasta Dinner</t>
  </si>
  <si>
    <t>Sushi Lunch</t>
  </si>
  <si>
    <t>Venmo Account</t>
  </si>
  <si>
    <t>Drinks with Matt</t>
  </si>
  <si>
    <t>Thai Dinner</t>
  </si>
  <si>
    <t>Ikea Furniture</t>
  </si>
  <si>
    <t>Ikea Furniture Lugg Move</t>
  </si>
  <si>
    <t>February Rent and Utilities</t>
  </si>
  <si>
    <t>Amazon Prime</t>
  </si>
  <si>
    <t>February Salary</t>
  </si>
  <si>
    <t>Amazon Order</t>
  </si>
  <si>
    <t>Uber to Work</t>
  </si>
  <si>
    <t>Security Deposit + Furniture</t>
  </si>
  <si>
    <t>Stacks Brunch</t>
  </si>
  <si>
    <t>Card for Lara</t>
  </si>
  <si>
    <t>Mark Hopkins Intercontinental with Lara</t>
  </si>
  <si>
    <t>Pizza Restaurant with Lara's family</t>
  </si>
  <si>
    <t>March Rent</t>
  </si>
  <si>
    <t>Uber to SF</t>
  </si>
  <si>
    <t>Uber from SF</t>
  </si>
  <si>
    <t>Pacific Shores Lunch</t>
  </si>
  <si>
    <t>Dinner at Angelica's</t>
  </si>
  <si>
    <t>Uber from Work</t>
  </si>
  <si>
    <t>Super Duper Burger in SF</t>
  </si>
  <si>
    <t>Drinks at The Blacksmith</t>
  </si>
  <si>
    <t>Dottie's Brunch</t>
  </si>
  <si>
    <t>Uber in SF</t>
  </si>
  <si>
    <t>Drinks at Wine Bar</t>
  </si>
  <si>
    <t>New Balance Shoes</t>
  </si>
  <si>
    <t>Pat's Cafe Brunch</t>
  </si>
  <si>
    <t>Baseball Caps</t>
  </si>
  <si>
    <t>Iced Tea in Marina</t>
  </si>
  <si>
    <t>Budget.février</t>
  </si>
  <si>
    <t>Budget.mars</t>
  </si>
  <si>
    <t>Budget.avril</t>
  </si>
  <si>
    <t>Budget.mai</t>
  </si>
  <si>
    <t>Budget.juin</t>
  </si>
  <si>
    <t>Budget.juillet</t>
  </si>
  <si>
    <t>Dinner + Drinks Top of the Mark</t>
  </si>
  <si>
    <t>Clam Chowder Dinner</t>
  </si>
  <si>
    <t>Donato Enoteca Dinner</t>
  </si>
  <si>
    <t>March Salary First Half</t>
  </si>
  <si>
    <t>Flights to Las Vegas</t>
  </si>
  <si>
    <t>Falafel Dinner</t>
  </si>
  <si>
    <t>End of NY Utilities</t>
  </si>
  <si>
    <t>TOTAL</t>
  </si>
  <si>
    <t>THIS MONTH</t>
  </si>
  <si>
    <t>Spent</t>
  </si>
  <si>
    <t>Budget</t>
  </si>
  <si>
    <t>Difference</t>
  </si>
  <si>
    <t>March</t>
  </si>
  <si>
    <t>April</t>
  </si>
  <si>
    <t>May</t>
  </si>
  <si>
    <t>June</t>
  </si>
  <si>
    <t>July</t>
  </si>
  <si>
    <t>September</t>
  </si>
  <si>
    <t>August</t>
  </si>
  <si>
    <t>total expenses</t>
  </si>
  <si>
    <t>total income</t>
  </si>
  <si>
    <t>end balance</t>
  </si>
  <si>
    <t>MONTH BY MONTH</t>
  </si>
  <si>
    <t>Projected</t>
  </si>
  <si>
    <t>Actual</t>
  </si>
  <si>
    <t>October</t>
  </si>
  <si>
    <t>November</t>
  </si>
  <si>
    <t>December</t>
  </si>
  <si>
    <t>January</t>
  </si>
  <si>
    <t>February</t>
  </si>
  <si>
    <t>Bart card</t>
  </si>
  <si>
    <t>Beer with Pauline and co</t>
  </si>
  <si>
    <t>Dinner with Pauline and co</t>
  </si>
  <si>
    <t>Cleaning Lady</t>
  </si>
  <si>
    <t>Caltrain to SF</t>
  </si>
  <si>
    <t>Caltrain from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</si>
</sst>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* #,##0.00_)\ &quot;€&quot;_ ;_ * \(#,##0.00\)\ &quot;€&quot;_ ;_ * &quot;-&quot;??_)\ &quot;€&quot;_ ;_ @_ "/>
    <numFmt numFmtId="164" formatCode="_-* #,##0.00\ [$€-40C]_-;\-* #,##0.00\ [$€-40C]_-;_-* &quot;-&quot;??\ [$€-40C]_-;_-@_-"/>
    <numFmt numFmtId="165" formatCode="[$-40C]d\-mmm;@"/>
    <numFmt numFmtId="166" formatCode="[$$-409]#,##0.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scheme val="minor"/>
    </font>
    <font>
      <b/>
      <i/>
      <sz val="12"/>
      <color theme="0" tint="-0.49998474074526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8" tint="-0.24994659260841701"/>
      </left>
      <right style="thin">
        <color theme="8" tint="0.39994506668294322"/>
      </right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rgb="FF54A738"/>
      </left>
      <right style="thin">
        <color rgb="FF54A738"/>
      </right>
      <top style="thin">
        <color rgb="FF54A738"/>
      </top>
      <bottom style="thin">
        <color rgb="FF54A738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0.39994506668294322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0.39994506668294322"/>
      </right>
      <top style="thin">
        <color theme="8" tint="-0.24994659260841701"/>
      </top>
      <bottom style="thin">
        <color theme="8" tint="-0.24994659260841701"/>
      </bottom>
      <diagonal/>
    </border>
  </borders>
  <cellStyleXfs count="387">
    <xf numFmtId="0" fontId="0" fillId="0" borderId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4">
    <xf numFmtId="0" fontId="0" fillId="0" borderId="0" xfId="0"/>
    <xf numFmtId="0" fontId="7" fillId="4" borderId="0" xfId="0" applyFont="1" applyFill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3" fillId="2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 applyProtection="1">
      <alignment horizontal="center" vertical="center"/>
      <protection locked="0"/>
    </xf>
    <xf numFmtId="2" fontId="3" fillId="2" borderId="0" xfId="0" applyNumberFormat="1" applyFont="1" applyFill="1" applyBorder="1" applyAlignment="1">
      <alignment horizontal="center" vertical="center"/>
    </xf>
    <xf numFmtId="44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 applyProtection="1">
      <alignment horizontal="left" vertical="center" indent="1"/>
    </xf>
    <xf numFmtId="0" fontId="3" fillId="0" borderId="2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left" vertical="center" indent="1"/>
    </xf>
    <xf numFmtId="0" fontId="3" fillId="0" borderId="2" xfId="0" applyFont="1" applyFill="1" applyBorder="1" applyAlignment="1" applyProtection="1">
      <alignment horizontal="left" vertical="center"/>
    </xf>
    <xf numFmtId="14" fontId="4" fillId="3" borderId="0" xfId="1" applyNumberFormat="1" applyFont="1" applyFill="1" applyBorder="1" applyAlignment="1" applyProtection="1">
      <alignment horizontal="center" vertical="center"/>
    </xf>
    <xf numFmtId="14" fontId="3" fillId="2" borderId="0" xfId="1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65" fontId="3" fillId="2" borderId="0" xfId="1" applyNumberFormat="1" applyFont="1" applyFill="1" applyBorder="1" applyAlignment="1" applyProtection="1">
      <alignment horizontal="center" vertical="center"/>
    </xf>
    <xf numFmtId="0" fontId="4" fillId="2" borderId="0" xfId="1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0" xfId="1" applyFont="1" applyFill="1" applyBorder="1" applyAlignment="1" applyProtection="1">
      <alignment horizontal="center" vertical="center"/>
    </xf>
    <xf numFmtId="14" fontId="4" fillId="2" borderId="0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3" xfId="0" applyNumberFormat="1" applyFont="1" applyFill="1" applyBorder="1" applyAlignment="1" applyProtection="1">
      <alignment horizontal="center" vertical="center"/>
      <protection locked="0"/>
    </xf>
    <xf numFmtId="44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>
      <alignment horizontal="center" vertical="center"/>
    </xf>
    <xf numFmtId="14" fontId="3" fillId="2" borderId="3" xfId="1" applyNumberFormat="1" applyFont="1" applyFill="1" applyBorder="1" applyAlignment="1" applyProtection="1">
      <alignment horizontal="center" vertical="center"/>
    </xf>
    <xf numFmtId="166" fontId="3" fillId="2" borderId="0" xfId="0" applyNumberFormat="1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14" fontId="3" fillId="0" borderId="3" xfId="0" applyNumberFormat="1" applyFont="1" applyBorder="1" applyAlignment="1">
      <alignment horizontal="center"/>
    </xf>
    <xf numFmtId="14" fontId="3" fillId="0" borderId="3" xfId="0" applyNumberFormat="1" applyFont="1" applyFill="1" applyBorder="1" applyAlignment="1" applyProtection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5" xfId="0" applyNumberFormat="1" applyFont="1" applyFill="1" applyBorder="1" applyAlignment="1" applyProtection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4" fontId="4" fillId="3" borderId="0" xfId="0" applyNumberFormat="1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 applyProtection="1">
      <alignment horizontal="center" vertical="center"/>
      <protection locked="0"/>
    </xf>
    <xf numFmtId="4" fontId="3" fillId="0" borderId="0" xfId="2" applyNumberFormat="1" applyFont="1" applyFill="1" applyBorder="1" applyAlignment="1" applyProtection="1">
      <alignment horizontal="center" vertical="center"/>
      <protection locked="0"/>
    </xf>
    <xf numFmtId="4" fontId="3" fillId="0" borderId="0" xfId="0" applyNumberFormat="1" applyFont="1" applyBorder="1" applyAlignment="1">
      <alignment horizontal="center" vertical="center"/>
    </xf>
    <xf numFmtId="4" fontId="3" fillId="2" borderId="0" xfId="0" applyNumberFormat="1" applyFont="1" applyFill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4" fontId="3" fillId="2" borderId="3" xfId="0" applyNumberFormat="1" applyFont="1" applyFill="1" applyBorder="1" applyAlignment="1">
      <alignment horizontal="center" vertical="center"/>
    </xf>
    <xf numFmtId="4" fontId="3" fillId="0" borderId="6" xfId="0" applyNumberFormat="1" applyFont="1" applyFill="1" applyBorder="1" applyAlignment="1" applyProtection="1">
      <alignment horizontal="center" vertical="center"/>
      <protection locked="0"/>
    </xf>
    <xf numFmtId="4" fontId="3" fillId="0" borderId="7" xfId="0" applyNumberFormat="1" applyFont="1" applyFill="1" applyBorder="1" applyAlignment="1" applyProtection="1">
      <alignment horizontal="center" vertical="center"/>
      <protection locked="0"/>
    </xf>
    <xf numFmtId="4" fontId="3" fillId="0" borderId="7" xfId="2" applyNumberFormat="1" applyFont="1" applyFill="1" applyBorder="1" applyAlignment="1" applyProtection="1">
      <alignment horizontal="center" vertical="center"/>
      <protection locked="0"/>
    </xf>
    <xf numFmtId="4" fontId="3" fillId="0" borderId="3" xfId="0" applyNumberFormat="1" applyFont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/>
    </xf>
    <xf numFmtId="4" fontId="0" fillId="0" borderId="0" xfId="0" applyNumberFormat="1"/>
    <xf numFmtId="2" fontId="0" fillId="0" borderId="0" xfId="0" applyNumberFormat="1"/>
    <xf numFmtId="0" fontId="0" fillId="0" borderId="0" xfId="0" applyFont="1" applyFill="1" applyBorder="1"/>
    <xf numFmtId="2" fontId="4" fillId="2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/>
    </xf>
    <xf numFmtId="0" fontId="0" fillId="4" borderId="0" xfId="0" applyFill="1"/>
    <xf numFmtId="0" fontId="7" fillId="4" borderId="0" xfId="0" applyFont="1" applyFill="1"/>
    <xf numFmtId="0" fontId="7" fillId="4" borderId="0" xfId="0" applyFont="1" applyFill="1" applyAlignment="1">
      <alignment horizontal="center"/>
    </xf>
    <xf numFmtId="14" fontId="0" fillId="4" borderId="0" xfId="0" applyNumberFormat="1" applyFont="1" applyFill="1"/>
    <xf numFmtId="0" fontId="7" fillId="0" borderId="0" xfId="0" applyFont="1"/>
    <xf numFmtId="0" fontId="7" fillId="5" borderId="0" xfId="0" applyFont="1" applyFill="1"/>
    <xf numFmtId="0" fontId="0" fillId="0" borderId="0" xfId="0" applyFont="1" applyBorder="1"/>
    <xf numFmtId="0" fontId="9" fillId="0" borderId="0" xfId="0" applyFont="1"/>
    <xf numFmtId="14" fontId="9" fillId="0" borderId="0" xfId="0" applyNumberFormat="1" applyFont="1"/>
    <xf numFmtId="0" fontId="0" fillId="0" borderId="0" xfId="0" applyAlignment="1">
      <alignment vertical="center"/>
    </xf>
    <xf numFmtId="0" fontId="10" fillId="6" borderId="0" xfId="0" applyFont="1" applyFill="1"/>
    <xf numFmtId="0" fontId="0" fillId="6" borderId="0" xfId="0" applyFill="1"/>
    <xf numFmtId="0" fontId="10" fillId="6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1" fillId="6" borderId="0" xfId="0" applyFont="1" applyFill="1"/>
  </cellXfs>
  <cellStyles count="387"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Monétaire" xfId="2" builtinId="4"/>
    <cellStyle name="NiveauLigne_1" xfId="1" builtinId="1" iLevel="0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 patternType="solid">
          <fgColor indexed="64"/>
          <bgColor theme="9" tint="-0.249977111117893"/>
        </patternFill>
      </fill>
    </dxf>
    <dxf>
      <font>
        <color theme="0" tint="-0.499984740745262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2"/>
  <sheetViews>
    <sheetView topLeftCell="A418" workbookViewId="0">
      <selection activeCell="F423" sqref="F423"/>
    </sheetView>
  </sheetViews>
  <sheetFormatPr baseColWidth="10" defaultRowHeight="15" x14ac:dyDescent="0"/>
  <cols>
    <col min="1" max="1" width="17.1640625" style="20" customWidth="1"/>
    <col min="2" max="2" width="35.33203125" style="3" customWidth="1"/>
    <col min="3" max="3" width="19" style="3" customWidth="1"/>
    <col min="4" max="4" width="20.1640625" style="55" customWidth="1"/>
    <col min="5" max="16384" width="10.83203125" style="3"/>
  </cols>
  <sheetData>
    <row r="1" spans="1:4">
      <c r="A1" s="15" t="s">
        <v>59</v>
      </c>
      <c r="B1" s="2" t="s">
        <v>60</v>
      </c>
      <c r="C1" s="2" t="s">
        <v>61</v>
      </c>
      <c r="D1" s="49" t="s">
        <v>62</v>
      </c>
    </row>
    <row r="2" spans="1:4">
      <c r="A2" s="17">
        <v>42951</v>
      </c>
      <c r="B2" s="5" t="s">
        <v>0</v>
      </c>
      <c r="C2" s="5" t="s">
        <v>1</v>
      </c>
      <c r="D2" s="50">
        <v>7</v>
      </c>
    </row>
    <row r="3" spans="1:4">
      <c r="A3" s="17">
        <v>42951</v>
      </c>
      <c r="B3" s="5" t="s">
        <v>2</v>
      </c>
      <c r="C3" s="5" t="s">
        <v>125</v>
      </c>
      <c r="D3" s="50">
        <v>7</v>
      </c>
    </row>
    <row r="4" spans="1:4">
      <c r="A4" s="17">
        <v>42952</v>
      </c>
      <c r="B4" s="7" t="s">
        <v>3</v>
      </c>
      <c r="C4" s="7" t="s">
        <v>116</v>
      </c>
      <c r="D4" s="51">
        <v>54.88</v>
      </c>
    </row>
    <row r="5" spans="1:4">
      <c r="A5" s="18">
        <v>42952</v>
      </c>
      <c r="B5" s="7" t="s">
        <v>4</v>
      </c>
      <c r="C5" s="7" t="s">
        <v>141</v>
      </c>
      <c r="D5" s="51">
        <v>47.44</v>
      </c>
    </row>
    <row r="6" spans="1:4">
      <c r="A6" s="17">
        <v>42952</v>
      </c>
      <c r="B6" s="7" t="s">
        <v>5</v>
      </c>
      <c r="C6" s="7" t="s">
        <v>5</v>
      </c>
      <c r="D6" s="51">
        <v>32</v>
      </c>
    </row>
    <row r="7" spans="1:4">
      <c r="A7" s="18">
        <v>42952</v>
      </c>
      <c r="B7" s="7" t="s">
        <v>6</v>
      </c>
      <c r="C7" s="7" t="s">
        <v>128</v>
      </c>
      <c r="D7" s="51">
        <v>10.87</v>
      </c>
    </row>
    <row r="8" spans="1:4">
      <c r="A8" s="18">
        <v>42952</v>
      </c>
      <c r="B8" s="7" t="s">
        <v>7</v>
      </c>
      <c r="C8" s="7" t="s">
        <v>1</v>
      </c>
      <c r="D8" s="51">
        <v>16</v>
      </c>
    </row>
    <row r="9" spans="1:4">
      <c r="A9" s="17">
        <v>42953</v>
      </c>
      <c r="B9" s="7" t="s">
        <v>8</v>
      </c>
      <c r="C9" s="7" t="s">
        <v>118</v>
      </c>
      <c r="D9" s="51">
        <v>40</v>
      </c>
    </row>
    <row r="10" spans="1:4">
      <c r="A10" s="17">
        <v>42953</v>
      </c>
      <c r="B10" s="7" t="s">
        <v>9</v>
      </c>
      <c r="C10" s="7" t="s">
        <v>141</v>
      </c>
      <c r="D10" s="51">
        <v>9.7899999999999991</v>
      </c>
    </row>
    <row r="11" spans="1:4">
      <c r="A11" s="17">
        <v>42954</v>
      </c>
      <c r="B11" s="7" t="s">
        <v>10</v>
      </c>
      <c r="C11" s="7" t="s">
        <v>1</v>
      </c>
      <c r="D11" s="51">
        <v>11.74</v>
      </c>
    </row>
    <row r="12" spans="1:4">
      <c r="A12" s="17">
        <v>42950</v>
      </c>
      <c r="B12" s="7" t="s">
        <v>11</v>
      </c>
      <c r="C12" s="7" t="s">
        <v>1</v>
      </c>
      <c r="D12" s="51">
        <v>13.8</v>
      </c>
    </row>
    <row r="13" spans="1:4">
      <c r="A13" s="17">
        <v>42955</v>
      </c>
      <c r="B13" s="7" t="s">
        <v>12</v>
      </c>
      <c r="C13" s="7" t="s">
        <v>1</v>
      </c>
      <c r="D13" s="51">
        <v>9.25</v>
      </c>
    </row>
    <row r="14" spans="1:4">
      <c r="A14" s="17">
        <v>42955</v>
      </c>
      <c r="B14" s="7" t="s">
        <v>13</v>
      </c>
      <c r="C14" s="7" t="s">
        <v>1</v>
      </c>
      <c r="D14" s="51">
        <v>4.75</v>
      </c>
    </row>
    <row r="15" spans="1:4">
      <c r="A15" s="17">
        <v>42956</v>
      </c>
      <c r="B15" s="7" t="s">
        <v>14</v>
      </c>
      <c r="C15" s="7" t="s">
        <v>1</v>
      </c>
      <c r="D15" s="51">
        <v>11.6</v>
      </c>
    </row>
    <row r="16" spans="1:4">
      <c r="A16" s="17">
        <v>42956</v>
      </c>
      <c r="B16" s="7" t="s">
        <v>15</v>
      </c>
      <c r="C16" s="7" t="s">
        <v>125</v>
      </c>
      <c r="D16" s="51">
        <v>9.5</v>
      </c>
    </row>
    <row r="17" spans="1:4">
      <c r="A17" s="17">
        <v>42956</v>
      </c>
      <c r="B17" s="8" t="s">
        <v>16</v>
      </c>
      <c r="C17" s="8" t="s">
        <v>1</v>
      </c>
      <c r="D17" s="52">
        <v>6</v>
      </c>
    </row>
    <row r="18" spans="1:4">
      <c r="A18" s="19">
        <v>42957</v>
      </c>
      <c r="B18" s="8" t="s">
        <v>17</v>
      </c>
      <c r="C18" s="8" t="s">
        <v>118</v>
      </c>
      <c r="D18" s="52">
        <v>7.3</v>
      </c>
    </row>
    <row r="19" spans="1:4">
      <c r="A19" s="19">
        <v>42957</v>
      </c>
      <c r="B19" s="8" t="s">
        <v>18</v>
      </c>
      <c r="C19" s="8" t="s">
        <v>1</v>
      </c>
      <c r="D19" s="52">
        <v>11.92</v>
      </c>
    </row>
    <row r="20" spans="1:4">
      <c r="A20" s="19">
        <v>42957</v>
      </c>
      <c r="B20" s="8" t="s">
        <v>19</v>
      </c>
      <c r="C20" s="8" t="s">
        <v>116</v>
      </c>
      <c r="D20" s="52">
        <v>9.98</v>
      </c>
    </row>
    <row r="21" spans="1:4">
      <c r="A21" s="19">
        <v>42958</v>
      </c>
      <c r="B21" s="8" t="s">
        <v>20</v>
      </c>
      <c r="C21" s="8" t="s">
        <v>1</v>
      </c>
      <c r="D21" s="52">
        <v>12.95</v>
      </c>
    </row>
    <row r="22" spans="1:4">
      <c r="A22" s="19">
        <v>42958</v>
      </c>
      <c r="B22" s="8" t="s">
        <v>15</v>
      </c>
      <c r="C22" s="8" t="s">
        <v>125</v>
      </c>
      <c r="D22" s="52">
        <v>21.51</v>
      </c>
    </row>
    <row r="23" spans="1:4">
      <c r="A23" s="19">
        <v>42958</v>
      </c>
      <c r="B23" s="8" t="s">
        <v>21</v>
      </c>
      <c r="C23" s="8" t="s">
        <v>1</v>
      </c>
      <c r="D23" s="52">
        <v>13.07</v>
      </c>
    </row>
    <row r="24" spans="1:4">
      <c r="A24" s="19">
        <v>42959</v>
      </c>
      <c r="B24" s="8" t="s">
        <v>22</v>
      </c>
      <c r="C24" s="8" t="s">
        <v>142</v>
      </c>
      <c r="D24" s="52">
        <v>11</v>
      </c>
    </row>
    <row r="25" spans="1:4">
      <c r="A25" s="19">
        <v>42959</v>
      </c>
      <c r="B25" s="8" t="s">
        <v>23</v>
      </c>
      <c r="C25" s="8" t="s">
        <v>1</v>
      </c>
      <c r="D25" s="52">
        <v>15.4</v>
      </c>
    </row>
    <row r="26" spans="1:4">
      <c r="A26" s="19">
        <v>42959</v>
      </c>
      <c r="B26" s="8" t="s">
        <v>24</v>
      </c>
      <c r="C26" s="8" t="s">
        <v>142</v>
      </c>
      <c r="D26" s="52">
        <f>19*0.25</f>
        <v>4.75</v>
      </c>
    </row>
    <row r="27" spans="1:4">
      <c r="A27" s="19">
        <v>42959</v>
      </c>
      <c r="B27" s="8" t="s">
        <v>25</v>
      </c>
      <c r="C27" s="8" t="s">
        <v>1</v>
      </c>
      <c r="D27" s="52">
        <v>11.2</v>
      </c>
    </row>
    <row r="28" spans="1:4">
      <c r="A28" s="19">
        <v>42961</v>
      </c>
      <c r="B28" s="8" t="s">
        <v>18</v>
      </c>
      <c r="C28" s="8" t="s">
        <v>1</v>
      </c>
      <c r="D28" s="52">
        <v>11.92</v>
      </c>
    </row>
    <row r="29" spans="1:4">
      <c r="A29" s="19">
        <v>42961</v>
      </c>
      <c r="B29" s="8" t="s">
        <v>5</v>
      </c>
      <c r="C29" s="8" t="s">
        <v>5</v>
      </c>
      <c r="D29" s="52">
        <v>32</v>
      </c>
    </row>
    <row r="30" spans="1:4">
      <c r="A30" s="19">
        <v>42961</v>
      </c>
      <c r="B30" s="8" t="s">
        <v>26</v>
      </c>
      <c r="C30" s="8" t="s">
        <v>1</v>
      </c>
      <c r="D30" s="52">
        <v>4.12</v>
      </c>
    </row>
    <row r="31" spans="1:4">
      <c r="A31" s="19">
        <v>42961</v>
      </c>
      <c r="B31" s="8" t="s">
        <v>13</v>
      </c>
      <c r="C31" s="8" t="s">
        <v>1</v>
      </c>
      <c r="D31" s="52">
        <v>4.75</v>
      </c>
    </row>
    <row r="32" spans="1:4">
      <c r="A32" s="19">
        <v>42962</v>
      </c>
      <c r="B32" s="8" t="s">
        <v>27</v>
      </c>
      <c r="C32" s="8" t="s">
        <v>1</v>
      </c>
      <c r="D32" s="52">
        <v>5.75</v>
      </c>
    </row>
    <row r="33" spans="1:4">
      <c r="A33" s="19">
        <v>42962</v>
      </c>
      <c r="B33" s="8" t="s">
        <v>25</v>
      </c>
      <c r="C33" s="8" t="s">
        <v>1</v>
      </c>
      <c r="D33" s="52">
        <v>9.99</v>
      </c>
    </row>
    <row r="34" spans="1:4">
      <c r="A34" s="19">
        <v>42963</v>
      </c>
      <c r="B34" s="8" t="s">
        <v>28</v>
      </c>
      <c r="C34" s="8" t="s">
        <v>1</v>
      </c>
      <c r="D34" s="52">
        <v>12.52</v>
      </c>
    </row>
    <row r="35" spans="1:4">
      <c r="A35" s="19">
        <v>42963</v>
      </c>
      <c r="B35" s="8" t="s">
        <v>29</v>
      </c>
      <c r="C35" s="8" t="s">
        <v>116</v>
      </c>
      <c r="D35" s="52">
        <v>4.3899999999999997</v>
      </c>
    </row>
    <row r="36" spans="1:4">
      <c r="A36" s="19">
        <v>42964</v>
      </c>
      <c r="B36" s="8" t="s">
        <v>20</v>
      </c>
      <c r="C36" s="8" t="s">
        <v>1</v>
      </c>
      <c r="D36" s="52">
        <v>12.95</v>
      </c>
    </row>
    <row r="37" spans="1:4">
      <c r="A37" s="19">
        <v>42964</v>
      </c>
      <c r="B37" s="8" t="s">
        <v>30</v>
      </c>
      <c r="C37" s="8" t="s">
        <v>125</v>
      </c>
      <c r="D37" s="52">
        <v>16</v>
      </c>
    </row>
    <row r="38" spans="1:4">
      <c r="A38" s="19">
        <v>42964</v>
      </c>
      <c r="B38" s="8" t="s">
        <v>13</v>
      </c>
      <c r="C38" s="8" t="s">
        <v>1</v>
      </c>
      <c r="D38" s="52">
        <v>3.5</v>
      </c>
    </row>
    <row r="39" spans="1:4">
      <c r="A39" s="19">
        <v>42965</v>
      </c>
      <c r="B39" s="8" t="s">
        <v>31</v>
      </c>
      <c r="C39" s="8" t="s">
        <v>1</v>
      </c>
      <c r="D39" s="52">
        <v>10.35</v>
      </c>
    </row>
    <row r="40" spans="1:4">
      <c r="A40" s="19">
        <v>42965</v>
      </c>
      <c r="B40" s="8" t="s">
        <v>32</v>
      </c>
      <c r="C40" s="8" t="s">
        <v>118</v>
      </c>
      <c r="D40" s="52">
        <v>60</v>
      </c>
    </row>
    <row r="41" spans="1:4">
      <c r="A41" s="19">
        <v>42965</v>
      </c>
      <c r="B41" s="8" t="s">
        <v>33</v>
      </c>
      <c r="C41" s="8" t="s">
        <v>125</v>
      </c>
      <c r="D41" s="52">
        <v>18</v>
      </c>
    </row>
    <row r="42" spans="1:4">
      <c r="A42" s="19">
        <v>42966</v>
      </c>
      <c r="B42" s="8" t="s">
        <v>34</v>
      </c>
      <c r="C42" s="8" t="s">
        <v>1</v>
      </c>
      <c r="D42" s="52">
        <v>7.08</v>
      </c>
    </row>
    <row r="43" spans="1:4">
      <c r="A43" s="19">
        <v>42966</v>
      </c>
      <c r="B43" s="8" t="s">
        <v>35</v>
      </c>
      <c r="C43" s="8" t="s">
        <v>1</v>
      </c>
      <c r="D43" s="52">
        <v>7</v>
      </c>
    </row>
    <row r="44" spans="1:4">
      <c r="A44" s="19">
        <v>42967</v>
      </c>
      <c r="B44" s="8" t="s">
        <v>36</v>
      </c>
      <c r="C44" s="8" t="s">
        <v>125</v>
      </c>
      <c r="D44" s="52">
        <f>15+7+7+8</f>
        <v>37</v>
      </c>
    </row>
    <row r="45" spans="1:4">
      <c r="A45" s="19">
        <v>42968</v>
      </c>
      <c r="B45" s="8" t="s">
        <v>5</v>
      </c>
      <c r="C45" s="8" t="s">
        <v>5</v>
      </c>
      <c r="D45" s="52">
        <v>32</v>
      </c>
    </row>
    <row r="46" spans="1:4">
      <c r="A46" s="19">
        <v>42968</v>
      </c>
      <c r="B46" s="8" t="s">
        <v>25</v>
      </c>
      <c r="C46" s="8" t="s">
        <v>1</v>
      </c>
      <c r="D46" s="52">
        <v>11.97</v>
      </c>
    </row>
    <row r="47" spans="1:4">
      <c r="A47" s="19">
        <v>42968</v>
      </c>
      <c r="B47" s="8" t="s">
        <v>37</v>
      </c>
      <c r="C47" s="8" t="s">
        <v>116</v>
      </c>
      <c r="D47" s="52">
        <v>7.97</v>
      </c>
    </row>
    <row r="48" spans="1:4">
      <c r="A48" s="19">
        <v>42969</v>
      </c>
      <c r="B48" s="8" t="s">
        <v>18</v>
      </c>
      <c r="C48" s="8" t="s">
        <v>1</v>
      </c>
      <c r="D48" s="52">
        <v>11.92</v>
      </c>
    </row>
    <row r="49" spans="1:4">
      <c r="A49" s="19">
        <v>42969</v>
      </c>
      <c r="B49" s="8" t="s">
        <v>38</v>
      </c>
      <c r="C49" s="8" t="s">
        <v>123</v>
      </c>
      <c r="D49" s="52">
        <v>14</v>
      </c>
    </row>
    <row r="50" spans="1:4">
      <c r="A50" s="19">
        <v>42970</v>
      </c>
      <c r="B50" s="8" t="s">
        <v>39</v>
      </c>
      <c r="C50" s="8" t="s">
        <v>1</v>
      </c>
      <c r="D50" s="52">
        <v>11.62</v>
      </c>
    </row>
    <row r="51" spans="1:4">
      <c r="A51" s="19">
        <v>42970</v>
      </c>
      <c r="B51" s="8" t="s">
        <v>15</v>
      </c>
      <c r="C51" s="8" t="s">
        <v>125</v>
      </c>
      <c r="D51" s="52">
        <v>15</v>
      </c>
    </row>
    <row r="52" spans="1:4">
      <c r="A52" s="19">
        <v>42970</v>
      </c>
      <c r="B52" s="8" t="s">
        <v>35</v>
      </c>
      <c r="C52" s="8" t="s">
        <v>1</v>
      </c>
      <c r="D52" s="52">
        <v>6</v>
      </c>
    </row>
    <row r="53" spans="1:4">
      <c r="A53" s="19">
        <v>42971</v>
      </c>
      <c r="B53" s="8" t="s">
        <v>28</v>
      </c>
      <c r="C53" s="8" t="s">
        <v>1</v>
      </c>
      <c r="D53" s="52">
        <v>12.52</v>
      </c>
    </row>
    <row r="54" spans="1:4">
      <c r="A54" s="19">
        <v>42972</v>
      </c>
      <c r="B54" s="8" t="s">
        <v>40</v>
      </c>
      <c r="C54" s="8" t="s">
        <v>1</v>
      </c>
      <c r="D54" s="52">
        <v>7.75</v>
      </c>
    </row>
    <row r="55" spans="1:4">
      <c r="A55" s="19">
        <v>42972</v>
      </c>
      <c r="B55" s="8" t="s">
        <v>14</v>
      </c>
      <c r="C55" s="8" t="s">
        <v>1</v>
      </c>
      <c r="D55" s="52">
        <v>12.14</v>
      </c>
    </row>
    <row r="56" spans="1:4">
      <c r="A56" s="19">
        <v>42972</v>
      </c>
      <c r="B56" s="8" t="s">
        <v>41</v>
      </c>
      <c r="C56" s="8" t="s">
        <v>125</v>
      </c>
      <c r="D56" s="52">
        <v>13.05</v>
      </c>
    </row>
    <row r="57" spans="1:4">
      <c r="A57" s="19">
        <v>42972</v>
      </c>
      <c r="B57" s="8" t="s">
        <v>35</v>
      </c>
      <c r="C57" s="8" t="s">
        <v>1</v>
      </c>
      <c r="D57" s="52">
        <v>7.5</v>
      </c>
    </row>
    <row r="58" spans="1:4">
      <c r="A58" s="19">
        <v>42973</v>
      </c>
      <c r="B58" s="8" t="s">
        <v>42</v>
      </c>
      <c r="C58" s="8" t="s">
        <v>115</v>
      </c>
      <c r="D58" s="52">
        <v>8.3000000000000007</v>
      </c>
    </row>
    <row r="59" spans="1:4">
      <c r="A59" s="19">
        <v>42974</v>
      </c>
      <c r="B59" s="8" t="s">
        <v>23</v>
      </c>
      <c r="C59" s="8" t="s">
        <v>1</v>
      </c>
      <c r="D59" s="52">
        <v>10.83</v>
      </c>
    </row>
    <row r="60" spans="1:4">
      <c r="A60" s="19">
        <v>42974</v>
      </c>
      <c r="B60" s="8" t="s">
        <v>43</v>
      </c>
      <c r="C60" s="8" t="s">
        <v>1</v>
      </c>
      <c r="D60" s="52">
        <v>5.72</v>
      </c>
    </row>
    <row r="61" spans="1:4">
      <c r="A61" s="19">
        <v>42974</v>
      </c>
      <c r="B61" s="8" t="s">
        <v>44</v>
      </c>
      <c r="C61" s="8" t="s">
        <v>45</v>
      </c>
      <c r="D61" s="52">
        <v>54.43</v>
      </c>
    </row>
    <row r="62" spans="1:4">
      <c r="A62" s="19">
        <v>42974</v>
      </c>
      <c r="B62" s="8" t="s">
        <v>24</v>
      </c>
      <c r="C62" s="8" t="s">
        <v>142</v>
      </c>
      <c r="D62" s="52">
        <f>11*0.25*2 + 8*0.25</f>
        <v>7.5</v>
      </c>
    </row>
    <row r="63" spans="1:4">
      <c r="A63" s="19">
        <v>42974</v>
      </c>
      <c r="B63" s="8" t="s">
        <v>46</v>
      </c>
      <c r="C63" s="8" t="s">
        <v>46</v>
      </c>
      <c r="D63" s="52">
        <v>1400</v>
      </c>
    </row>
    <row r="64" spans="1:4">
      <c r="A64" s="19">
        <v>42975</v>
      </c>
      <c r="B64" s="8" t="s">
        <v>47</v>
      </c>
      <c r="C64" s="8" t="s">
        <v>116</v>
      </c>
      <c r="D64" s="52">
        <v>14.77</v>
      </c>
    </row>
    <row r="65" spans="1:4">
      <c r="A65" s="19">
        <v>42975</v>
      </c>
      <c r="B65" s="8" t="s">
        <v>5</v>
      </c>
      <c r="C65" s="8" t="s">
        <v>5</v>
      </c>
      <c r="D65" s="52">
        <v>32</v>
      </c>
    </row>
    <row r="66" spans="1:4">
      <c r="A66" s="19">
        <v>42976</v>
      </c>
      <c r="B66" s="8" t="s">
        <v>27</v>
      </c>
      <c r="C66" s="8" t="s">
        <v>1</v>
      </c>
      <c r="D66" s="52">
        <v>7.89</v>
      </c>
    </row>
    <row r="67" spans="1:4">
      <c r="A67" s="19">
        <v>42976</v>
      </c>
      <c r="B67" s="8" t="s">
        <v>48</v>
      </c>
      <c r="C67" s="8" t="s">
        <v>1</v>
      </c>
      <c r="D67" s="52">
        <v>10</v>
      </c>
    </row>
    <row r="68" spans="1:4">
      <c r="A68" s="19">
        <v>42976</v>
      </c>
      <c r="B68" s="8" t="s">
        <v>49</v>
      </c>
      <c r="C68" s="8" t="s">
        <v>127</v>
      </c>
      <c r="D68" s="52">
        <v>5</v>
      </c>
    </row>
    <row r="69" spans="1:4">
      <c r="A69" s="19">
        <v>42976</v>
      </c>
      <c r="B69" s="8" t="s">
        <v>50</v>
      </c>
      <c r="C69" s="8" t="s">
        <v>1</v>
      </c>
      <c r="D69" s="52">
        <v>9.99</v>
      </c>
    </row>
    <row r="70" spans="1:4">
      <c r="A70" s="19">
        <v>42976</v>
      </c>
      <c r="B70" s="8" t="s">
        <v>51</v>
      </c>
      <c r="C70" s="8" t="s">
        <v>118</v>
      </c>
      <c r="D70" s="52">
        <v>10.53</v>
      </c>
    </row>
    <row r="71" spans="1:4">
      <c r="A71" s="19">
        <v>42976</v>
      </c>
      <c r="B71" s="8" t="s">
        <v>52</v>
      </c>
      <c r="C71" s="8" t="s">
        <v>115</v>
      </c>
      <c r="D71" s="52">
        <v>70.27</v>
      </c>
    </row>
    <row r="72" spans="1:4">
      <c r="A72" s="19">
        <v>42977</v>
      </c>
      <c r="B72" s="8" t="s">
        <v>53</v>
      </c>
      <c r="C72" s="8" t="s">
        <v>118</v>
      </c>
      <c r="D72" s="52">
        <v>23.84</v>
      </c>
    </row>
    <row r="73" spans="1:4">
      <c r="A73" s="19">
        <v>42977</v>
      </c>
      <c r="B73" s="8" t="s">
        <v>54</v>
      </c>
      <c r="C73" s="8" t="s">
        <v>125</v>
      </c>
      <c r="D73" s="52">
        <v>35.49</v>
      </c>
    </row>
    <row r="74" spans="1:4">
      <c r="A74" s="19">
        <v>42978</v>
      </c>
      <c r="B74" s="8" t="s">
        <v>55</v>
      </c>
      <c r="C74" s="8" t="s">
        <v>125</v>
      </c>
      <c r="D74" s="52">
        <v>40</v>
      </c>
    </row>
    <row r="75" spans="1:4">
      <c r="A75" s="19">
        <v>42978</v>
      </c>
      <c r="B75" s="8" t="s">
        <v>56</v>
      </c>
      <c r="C75" s="8" t="s">
        <v>1</v>
      </c>
      <c r="D75" s="52">
        <v>9</v>
      </c>
    </row>
    <row r="76" spans="1:4">
      <c r="A76" s="19">
        <v>42978</v>
      </c>
      <c r="B76" s="8" t="s">
        <v>57</v>
      </c>
      <c r="C76" s="8" t="s">
        <v>128</v>
      </c>
      <c r="D76" s="52">
        <v>6</v>
      </c>
    </row>
    <row r="77" spans="1:4">
      <c r="A77" s="19">
        <v>42978</v>
      </c>
      <c r="B77" s="8" t="s">
        <v>58</v>
      </c>
      <c r="C77" s="8" t="s">
        <v>45</v>
      </c>
      <c r="D77" s="52">
        <v>40</v>
      </c>
    </row>
    <row r="78" spans="1:4">
      <c r="A78" s="16">
        <v>42979</v>
      </c>
      <c r="B78" s="4" t="s">
        <v>63</v>
      </c>
      <c r="C78" s="5" t="s">
        <v>118</v>
      </c>
      <c r="D78" s="53">
        <v>43.02</v>
      </c>
    </row>
    <row r="79" spans="1:4">
      <c r="A79" s="16">
        <v>42979</v>
      </c>
      <c r="B79" s="4" t="s">
        <v>64</v>
      </c>
      <c r="C79" s="5" t="s">
        <v>125</v>
      </c>
      <c r="D79" s="53">
        <v>22</v>
      </c>
    </row>
    <row r="80" spans="1:4">
      <c r="A80" s="17">
        <v>42980</v>
      </c>
      <c r="B80" s="5" t="s">
        <v>65</v>
      </c>
      <c r="C80" s="5" t="s">
        <v>1</v>
      </c>
      <c r="D80" s="50">
        <v>8.25</v>
      </c>
    </row>
    <row r="81" spans="1:4">
      <c r="A81" s="17">
        <v>42980</v>
      </c>
      <c r="B81" s="5" t="s">
        <v>66</v>
      </c>
      <c r="C81" s="5" t="s">
        <v>1</v>
      </c>
      <c r="D81" s="50">
        <v>12</v>
      </c>
    </row>
    <row r="82" spans="1:4">
      <c r="A82" s="17">
        <v>42980</v>
      </c>
      <c r="B82" s="7" t="s">
        <v>67</v>
      </c>
      <c r="C82" s="7" t="s">
        <v>1</v>
      </c>
      <c r="D82" s="51">
        <v>13.06</v>
      </c>
    </row>
    <row r="83" spans="1:4">
      <c r="A83" s="17">
        <v>42980</v>
      </c>
      <c r="B83" s="7" t="s">
        <v>68</v>
      </c>
      <c r="C83" s="7" t="s">
        <v>1</v>
      </c>
      <c r="D83" s="51">
        <v>9</v>
      </c>
    </row>
    <row r="84" spans="1:4">
      <c r="A84" s="17">
        <v>42980</v>
      </c>
      <c r="B84" s="7" t="s">
        <v>69</v>
      </c>
      <c r="C84" s="7" t="s">
        <v>115</v>
      </c>
      <c r="D84" s="51">
        <v>7.56</v>
      </c>
    </row>
    <row r="85" spans="1:4">
      <c r="A85" s="17">
        <v>42980</v>
      </c>
      <c r="B85" s="7" t="s">
        <v>70</v>
      </c>
      <c r="C85" s="7" t="s">
        <v>125</v>
      </c>
      <c r="D85" s="51">
        <v>7.62</v>
      </c>
    </row>
    <row r="86" spans="1:4">
      <c r="A86" s="17">
        <v>42980</v>
      </c>
      <c r="B86" s="7" t="s">
        <v>71</v>
      </c>
      <c r="C86" s="7" t="s">
        <v>125</v>
      </c>
      <c r="D86" s="51">
        <v>85</v>
      </c>
    </row>
    <row r="87" spans="1:4">
      <c r="A87" s="17">
        <v>42981</v>
      </c>
      <c r="B87" s="7" t="s">
        <v>72</v>
      </c>
      <c r="C87" s="7" t="s">
        <v>118</v>
      </c>
      <c r="D87" s="51">
        <v>70</v>
      </c>
    </row>
    <row r="88" spans="1:4">
      <c r="A88" s="17">
        <v>42981</v>
      </c>
      <c r="B88" s="7" t="s">
        <v>73</v>
      </c>
      <c r="C88" s="7" t="s">
        <v>141</v>
      </c>
      <c r="D88" s="51">
        <v>44.99</v>
      </c>
    </row>
    <row r="89" spans="1:4">
      <c r="A89" s="17">
        <v>42981</v>
      </c>
      <c r="B89" s="7" t="s">
        <v>74</v>
      </c>
      <c r="C89" s="7" t="s">
        <v>125</v>
      </c>
      <c r="D89" s="51">
        <v>23</v>
      </c>
    </row>
    <row r="90" spans="1:4">
      <c r="A90" s="17">
        <v>42981</v>
      </c>
      <c r="B90" s="7" t="s">
        <v>75</v>
      </c>
      <c r="C90" s="7" t="s">
        <v>127</v>
      </c>
      <c r="D90" s="51">
        <v>20</v>
      </c>
    </row>
    <row r="91" spans="1:4">
      <c r="A91" s="17">
        <v>42982</v>
      </c>
      <c r="B91" s="7" t="s">
        <v>5</v>
      </c>
      <c r="C91" s="7" t="s">
        <v>5</v>
      </c>
      <c r="D91" s="51">
        <v>32</v>
      </c>
    </row>
    <row r="92" spans="1:4">
      <c r="A92" s="17">
        <v>42982</v>
      </c>
      <c r="B92" s="7" t="s">
        <v>76</v>
      </c>
      <c r="C92" s="7" t="s">
        <v>1</v>
      </c>
      <c r="D92" s="51">
        <v>24.57</v>
      </c>
    </row>
    <row r="93" spans="1:4">
      <c r="A93" s="17">
        <v>42982</v>
      </c>
      <c r="B93" s="9" t="s">
        <v>77</v>
      </c>
      <c r="C93" s="9" t="s">
        <v>118</v>
      </c>
      <c r="D93" s="52">
        <f>35</f>
        <v>35</v>
      </c>
    </row>
    <row r="94" spans="1:4">
      <c r="A94" s="17">
        <v>42982</v>
      </c>
      <c r="B94" s="9" t="s">
        <v>78</v>
      </c>
      <c r="C94" s="9" t="s">
        <v>125</v>
      </c>
      <c r="D94" s="52">
        <v>40</v>
      </c>
    </row>
    <row r="95" spans="1:4">
      <c r="A95" s="17">
        <v>42982</v>
      </c>
      <c r="B95" s="9" t="s">
        <v>79</v>
      </c>
      <c r="C95" s="9" t="s">
        <v>119</v>
      </c>
      <c r="D95" s="52">
        <v>34.49</v>
      </c>
    </row>
    <row r="96" spans="1:4">
      <c r="A96" s="18">
        <v>42983</v>
      </c>
      <c r="B96" s="9" t="s">
        <v>34</v>
      </c>
      <c r="C96" s="9" t="s">
        <v>1</v>
      </c>
      <c r="D96" s="52">
        <v>25.8</v>
      </c>
    </row>
    <row r="97" spans="1:4">
      <c r="A97" s="18">
        <v>42983</v>
      </c>
      <c r="B97" s="9" t="s">
        <v>80</v>
      </c>
      <c r="C97" s="9" t="s">
        <v>115</v>
      </c>
      <c r="D97" s="52">
        <v>65.56</v>
      </c>
    </row>
    <row r="98" spans="1:4">
      <c r="A98" s="18">
        <v>42983</v>
      </c>
      <c r="B98" s="9" t="s">
        <v>81</v>
      </c>
      <c r="C98" s="9" t="s">
        <v>115</v>
      </c>
      <c r="D98" s="52">
        <v>5</v>
      </c>
    </row>
    <row r="99" spans="1:4">
      <c r="A99" s="18">
        <v>42984</v>
      </c>
      <c r="B99" s="9" t="s">
        <v>82</v>
      </c>
      <c r="C99" s="9" t="s">
        <v>1</v>
      </c>
      <c r="D99" s="52">
        <v>10</v>
      </c>
    </row>
    <row r="100" spans="1:4">
      <c r="A100" s="18">
        <v>42985</v>
      </c>
      <c r="B100" s="9" t="s">
        <v>83</v>
      </c>
      <c r="C100" s="9" t="s">
        <v>1</v>
      </c>
      <c r="D100" s="52">
        <v>12.52</v>
      </c>
    </row>
    <row r="101" spans="1:4">
      <c r="A101" s="18">
        <v>42987</v>
      </c>
      <c r="B101" s="9" t="s">
        <v>84</v>
      </c>
      <c r="C101" s="9" t="s">
        <v>125</v>
      </c>
      <c r="D101" s="52">
        <v>12.27</v>
      </c>
    </row>
    <row r="102" spans="1:4">
      <c r="A102" s="18">
        <v>42988</v>
      </c>
      <c r="B102" s="9" t="s">
        <v>23</v>
      </c>
      <c r="C102" s="9" t="s">
        <v>1</v>
      </c>
      <c r="D102" s="52">
        <v>10.53</v>
      </c>
    </row>
    <row r="103" spans="1:4">
      <c r="A103" s="18">
        <v>42988</v>
      </c>
      <c r="B103" s="9" t="s">
        <v>24</v>
      </c>
      <c r="C103" s="9" t="s">
        <v>142</v>
      </c>
      <c r="D103" s="52">
        <v>10</v>
      </c>
    </row>
    <row r="104" spans="1:4">
      <c r="A104" s="18">
        <v>42988</v>
      </c>
      <c r="B104" s="9" t="s">
        <v>85</v>
      </c>
      <c r="C104" s="9" t="s">
        <v>128</v>
      </c>
      <c r="D104" s="52">
        <v>3.68</v>
      </c>
    </row>
    <row r="105" spans="1:4">
      <c r="A105" s="18">
        <v>42988</v>
      </c>
      <c r="B105" s="9" t="s">
        <v>13</v>
      </c>
      <c r="C105" s="9" t="s">
        <v>1</v>
      </c>
      <c r="D105" s="52">
        <v>3.5</v>
      </c>
    </row>
    <row r="106" spans="1:4">
      <c r="A106" s="18">
        <v>42988</v>
      </c>
      <c r="B106" s="9" t="s">
        <v>86</v>
      </c>
      <c r="C106" s="9" t="s">
        <v>116</v>
      </c>
      <c r="D106" s="52">
        <v>1.99</v>
      </c>
    </row>
    <row r="107" spans="1:4">
      <c r="A107" s="18">
        <v>42989</v>
      </c>
      <c r="B107" s="9" t="s">
        <v>5</v>
      </c>
      <c r="C107" s="9" t="s">
        <v>5</v>
      </c>
      <c r="D107" s="52">
        <v>32</v>
      </c>
    </row>
    <row r="108" spans="1:4">
      <c r="A108" s="18">
        <v>42989</v>
      </c>
      <c r="B108" s="9" t="s">
        <v>48</v>
      </c>
      <c r="C108" s="9" t="s">
        <v>1</v>
      </c>
      <c r="D108" s="52">
        <v>9.25</v>
      </c>
    </row>
    <row r="109" spans="1:4">
      <c r="A109" s="18">
        <v>42989</v>
      </c>
      <c r="B109" s="9" t="s">
        <v>25</v>
      </c>
      <c r="C109" s="9" t="s">
        <v>1</v>
      </c>
      <c r="D109" s="52">
        <v>11.2</v>
      </c>
    </row>
    <row r="110" spans="1:4">
      <c r="A110" s="18">
        <v>42990</v>
      </c>
      <c r="B110" s="9" t="s">
        <v>18</v>
      </c>
      <c r="C110" s="9" t="s">
        <v>1</v>
      </c>
      <c r="D110" s="52">
        <v>11.92</v>
      </c>
    </row>
    <row r="111" spans="1:4">
      <c r="A111" s="18">
        <v>42990</v>
      </c>
      <c r="B111" s="9" t="s">
        <v>87</v>
      </c>
      <c r="C111" s="9" t="s">
        <v>116</v>
      </c>
      <c r="D111" s="52">
        <v>2.68</v>
      </c>
    </row>
    <row r="112" spans="1:4">
      <c r="A112" s="18">
        <v>42991</v>
      </c>
      <c r="B112" s="9" t="s">
        <v>14</v>
      </c>
      <c r="C112" s="9" t="s">
        <v>1</v>
      </c>
      <c r="D112" s="52">
        <v>13.23</v>
      </c>
    </row>
    <row r="113" spans="1:4">
      <c r="A113" s="18">
        <v>42990</v>
      </c>
      <c r="B113" s="9" t="s">
        <v>13</v>
      </c>
      <c r="C113" s="9" t="s">
        <v>1</v>
      </c>
      <c r="D113" s="52">
        <v>3.5</v>
      </c>
    </row>
    <row r="114" spans="1:4">
      <c r="A114" s="18">
        <v>42992</v>
      </c>
      <c r="B114" s="9" t="s">
        <v>39</v>
      </c>
      <c r="C114" s="9" t="s">
        <v>1</v>
      </c>
      <c r="D114" s="52">
        <v>10.61</v>
      </c>
    </row>
    <row r="115" spans="1:4">
      <c r="A115" s="18">
        <v>42993</v>
      </c>
      <c r="B115" s="9" t="s">
        <v>88</v>
      </c>
      <c r="C115" s="9" t="s">
        <v>1</v>
      </c>
      <c r="D115" s="52">
        <v>7</v>
      </c>
    </row>
    <row r="116" spans="1:4">
      <c r="A116" s="18">
        <v>42993</v>
      </c>
      <c r="B116" s="9" t="s">
        <v>10</v>
      </c>
      <c r="C116" s="9" t="s">
        <v>1</v>
      </c>
      <c r="D116" s="52">
        <v>11.74</v>
      </c>
    </row>
    <row r="117" spans="1:4">
      <c r="A117" s="18">
        <v>42994</v>
      </c>
      <c r="B117" s="9" t="s">
        <v>23</v>
      </c>
      <c r="C117" s="9" t="s">
        <v>1</v>
      </c>
      <c r="D117" s="52">
        <v>7.62</v>
      </c>
    </row>
    <row r="118" spans="1:4">
      <c r="A118" s="18">
        <v>42994</v>
      </c>
      <c r="B118" s="9" t="s">
        <v>89</v>
      </c>
      <c r="C118" s="9" t="s">
        <v>128</v>
      </c>
      <c r="D118" s="52">
        <v>26</v>
      </c>
    </row>
    <row r="119" spans="1:4">
      <c r="A119" s="18">
        <v>42994</v>
      </c>
      <c r="B119" s="9" t="s">
        <v>90</v>
      </c>
      <c r="C119" s="9" t="s">
        <v>128</v>
      </c>
      <c r="D119" s="52">
        <v>11.4</v>
      </c>
    </row>
    <row r="120" spans="1:4">
      <c r="A120" s="18">
        <v>42994</v>
      </c>
      <c r="B120" s="9" t="s">
        <v>91</v>
      </c>
      <c r="C120" s="9" t="s">
        <v>125</v>
      </c>
      <c r="D120" s="52">
        <v>14.3</v>
      </c>
    </row>
    <row r="121" spans="1:4">
      <c r="A121" s="18">
        <v>42995</v>
      </c>
      <c r="B121" s="9" t="s">
        <v>92</v>
      </c>
      <c r="C121" s="9" t="s">
        <v>1</v>
      </c>
      <c r="D121" s="52">
        <v>12.25</v>
      </c>
    </row>
    <row r="122" spans="1:4">
      <c r="A122" s="18">
        <v>42995</v>
      </c>
      <c r="B122" s="9" t="s">
        <v>93</v>
      </c>
      <c r="C122" s="9" t="s">
        <v>125</v>
      </c>
      <c r="D122" s="52">
        <v>12.27</v>
      </c>
    </row>
    <row r="123" spans="1:4">
      <c r="A123" s="18">
        <v>42995</v>
      </c>
      <c r="B123" s="9" t="s">
        <v>94</v>
      </c>
      <c r="C123" s="9" t="s">
        <v>125</v>
      </c>
      <c r="D123" s="52">
        <v>7</v>
      </c>
    </row>
    <row r="124" spans="1:4">
      <c r="A124" s="18">
        <v>42995</v>
      </c>
      <c r="B124" s="9" t="s">
        <v>95</v>
      </c>
      <c r="C124" s="9" t="s">
        <v>1</v>
      </c>
      <c r="D124" s="52">
        <v>4</v>
      </c>
    </row>
    <row r="125" spans="1:4">
      <c r="A125" s="18">
        <v>42995</v>
      </c>
      <c r="B125" s="9" t="s">
        <v>96</v>
      </c>
      <c r="C125" s="9" t="s">
        <v>128</v>
      </c>
      <c r="D125" s="52">
        <v>2.99</v>
      </c>
    </row>
    <row r="126" spans="1:4">
      <c r="A126" s="18">
        <v>42996</v>
      </c>
      <c r="B126" s="9" t="s">
        <v>5</v>
      </c>
      <c r="C126" s="9" t="s">
        <v>5</v>
      </c>
      <c r="D126" s="52">
        <v>32</v>
      </c>
    </row>
    <row r="127" spans="1:4">
      <c r="A127" s="18">
        <v>42996</v>
      </c>
      <c r="B127" s="9" t="s">
        <v>27</v>
      </c>
      <c r="C127" s="9" t="s">
        <v>1</v>
      </c>
      <c r="D127" s="52">
        <v>8</v>
      </c>
    </row>
    <row r="128" spans="1:4">
      <c r="A128" s="18">
        <v>42996</v>
      </c>
      <c r="B128" s="9" t="s">
        <v>25</v>
      </c>
      <c r="C128" s="9" t="s">
        <v>1</v>
      </c>
      <c r="D128" s="52">
        <v>11.42</v>
      </c>
    </row>
    <row r="129" spans="1:4">
      <c r="A129" s="18">
        <v>42997</v>
      </c>
      <c r="B129" s="9" t="s">
        <v>97</v>
      </c>
      <c r="C129" s="9" t="s">
        <v>116</v>
      </c>
      <c r="D129" s="52">
        <v>8.3699999999999992</v>
      </c>
    </row>
    <row r="130" spans="1:4">
      <c r="A130" s="18">
        <v>42997</v>
      </c>
      <c r="B130" s="9" t="s">
        <v>83</v>
      </c>
      <c r="C130" s="9" t="s">
        <v>1</v>
      </c>
      <c r="D130" s="52">
        <v>12.52</v>
      </c>
    </row>
    <row r="131" spans="1:4">
      <c r="A131" s="18">
        <v>42998</v>
      </c>
      <c r="B131" s="9" t="s">
        <v>22</v>
      </c>
      <c r="C131" s="9" t="s">
        <v>142</v>
      </c>
      <c r="D131" s="52">
        <v>10</v>
      </c>
    </row>
    <row r="132" spans="1:4">
      <c r="A132" s="18">
        <v>42998</v>
      </c>
      <c r="B132" s="9" t="s">
        <v>39</v>
      </c>
      <c r="C132" s="9" t="s">
        <v>1</v>
      </c>
      <c r="D132" s="52">
        <v>10.61</v>
      </c>
    </row>
    <row r="133" spans="1:4">
      <c r="A133" s="18">
        <v>42998</v>
      </c>
      <c r="B133" s="9" t="s">
        <v>98</v>
      </c>
      <c r="C133" s="9" t="s">
        <v>1</v>
      </c>
      <c r="D133" s="52">
        <v>12</v>
      </c>
    </row>
    <row r="134" spans="1:4">
      <c r="A134" s="18">
        <v>42999</v>
      </c>
      <c r="B134" s="9" t="s">
        <v>20</v>
      </c>
      <c r="C134" s="9" t="s">
        <v>1</v>
      </c>
      <c r="D134" s="52">
        <v>11.11</v>
      </c>
    </row>
    <row r="135" spans="1:4">
      <c r="A135" s="18">
        <v>42999</v>
      </c>
      <c r="B135" s="9" t="s">
        <v>99</v>
      </c>
      <c r="C135" s="9" t="s">
        <v>1</v>
      </c>
      <c r="D135" s="52">
        <v>5</v>
      </c>
    </row>
    <row r="136" spans="1:4">
      <c r="A136" s="18">
        <v>43000</v>
      </c>
      <c r="B136" s="9" t="s">
        <v>18</v>
      </c>
      <c r="C136" s="9" t="s">
        <v>1</v>
      </c>
      <c r="D136" s="52">
        <v>11.92</v>
      </c>
    </row>
    <row r="137" spans="1:4">
      <c r="A137" s="18">
        <v>43000</v>
      </c>
      <c r="B137" s="9" t="s">
        <v>100</v>
      </c>
      <c r="C137" s="9" t="s">
        <v>125</v>
      </c>
      <c r="D137" s="52">
        <v>16.239999999999998</v>
      </c>
    </row>
    <row r="138" spans="1:4">
      <c r="A138" s="18">
        <v>43001</v>
      </c>
      <c r="B138" s="9" t="s">
        <v>23</v>
      </c>
      <c r="C138" s="9" t="s">
        <v>1</v>
      </c>
      <c r="D138" s="52">
        <v>8.17</v>
      </c>
    </row>
    <row r="139" spans="1:4">
      <c r="A139" s="18">
        <v>43002</v>
      </c>
      <c r="B139" s="9" t="s">
        <v>101</v>
      </c>
      <c r="C139" s="9" t="s">
        <v>118</v>
      </c>
      <c r="D139" s="52">
        <v>17</v>
      </c>
    </row>
    <row r="140" spans="1:4">
      <c r="A140" s="18">
        <v>43002</v>
      </c>
      <c r="B140" s="9" t="s">
        <v>24</v>
      </c>
      <c r="C140" s="9" t="s">
        <v>142</v>
      </c>
      <c r="D140" s="52">
        <v>7</v>
      </c>
    </row>
    <row r="141" spans="1:4">
      <c r="A141" s="18">
        <v>43002</v>
      </c>
      <c r="B141" s="9" t="s">
        <v>102</v>
      </c>
      <c r="C141" s="9" t="s">
        <v>128</v>
      </c>
      <c r="D141" s="52">
        <v>4.25</v>
      </c>
    </row>
    <row r="142" spans="1:4">
      <c r="A142" s="18">
        <v>43002</v>
      </c>
      <c r="B142" s="9" t="s">
        <v>103</v>
      </c>
      <c r="C142" s="9" t="s">
        <v>1</v>
      </c>
      <c r="D142" s="52">
        <v>5.72</v>
      </c>
    </row>
    <row r="143" spans="1:4">
      <c r="A143" s="18">
        <v>43003</v>
      </c>
      <c r="B143" s="9" t="s">
        <v>5</v>
      </c>
      <c r="C143" s="9" t="s">
        <v>5</v>
      </c>
      <c r="D143" s="52">
        <v>32</v>
      </c>
    </row>
    <row r="144" spans="1:4">
      <c r="A144" s="18">
        <v>43003</v>
      </c>
      <c r="B144" s="9" t="s">
        <v>14</v>
      </c>
      <c r="C144" s="9" t="s">
        <v>1</v>
      </c>
      <c r="D144" s="52">
        <v>13.23</v>
      </c>
    </row>
    <row r="145" spans="1:4">
      <c r="A145" s="18">
        <v>43004</v>
      </c>
      <c r="B145" s="9" t="s">
        <v>104</v>
      </c>
      <c r="C145" s="9" t="s">
        <v>45</v>
      </c>
      <c r="D145" s="52">
        <v>43.35</v>
      </c>
    </row>
    <row r="146" spans="1:4">
      <c r="A146" s="18">
        <v>43004</v>
      </c>
      <c r="B146" s="9" t="s">
        <v>105</v>
      </c>
      <c r="C146" s="9" t="s">
        <v>46</v>
      </c>
      <c r="D146" s="52">
        <v>1400</v>
      </c>
    </row>
    <row r="147" spans="1:4">
      <c r="A147" s="18">
        <v>43004</v>
      </c>
      <c r="B147" s="9" t="s">
        <v>48</v>
      </c>
      <c r="C147" s="9" t="s">
        <v>1</v>
      </c>
      <c r="D147" s="52">
        <v>9.25</v>
      </c>
    </row>
    <row r="148" spans="1:4">
      <c r="A148" s="18">
        <v>43004</v>
      </c>
      <c r="B148" s="9" t="s">
        <v>35</v>
      </c>
      <c r="C148" s="9" t="s">
        <v>1</v>
      </c>
      <c r="D148" s="52">
        <v>7.5</v>
      </c>
    </row>
    <row r="149" spans="1:4">
      <c r="A149" s="18">
        <v>43005</v>
      </c>
      <c r="B149" s="9" t="s">
        <v>106</v>
      </c>
      <c r="C149" s="9" t="s">
        <v>116</v>
      </c>
      <c r="D149" s="52">
        <v>4.75</v>
      </c>
    </row>
    <row r="150" spans="1:4">
      <c r="A150" s="18">
        <v>43005</v>
      </c>
      <c r="B150" s="9" t="s">
        <v>107</v>
      </c>
      <c r="C150" s="9" t="s">
        <v>116</v>
      </c>
      <c r="D150" s="52">
        <v>6.49</v>
      </c>
    </row>
    <row r="151" spans="1:4">
      <c r="A151" s="18">
        <v>43005</v>
      </c>
      <c r="B151" s="9" t="s">
        <v>25</v>
      </c>
      <c r="C151" s="9" t="s">
        <v>1</v>
      </c>
      <c r="D151" s="52">
        <v>10.220000000000001</v>
      </c>
    </row>
    <row r="152" spans="1:4">
      <c r="A152" s="18">
        <v>43006</v>
      </c>
      <c r="B152" s="9" t="s">
        <v>108</v>
      </c>
      <c r="C152" s="9" t="s">
        <v>1</v>
      </c>
      <c r="D152" s="52">
        <v>9.5</v>
      </c>
    </row>
    <row r="153" spans="1:4">
      <c r="A153" s="18">
        <v>43006</v>
      </c>
      <c r="B153" s="9" t="s">
        <v>109</v>
      </c>
      <c r="C153" s="9" t="s">
        <v>125</v>
      </c>
      <c r="D153" s="52">
        <v>20</v>
      </c>
    </row>
    <row r="154" spans="1:4">
      <c r="A154" s="18">
        <v>43006</v>
      </c>
      <c r="B154" s="9" t="s">
        <v>35</v>
      </c>
      <c r="C154" s="9" t="s">
        <v>1</v>
      </c>
      <c r="D154" s="52">
        <v>3.75</v>
      </c>
    </row>
    <row r="155" spans="1:4">
      <c r="A155" s="18">
        <v>43007</v>
      </c>
      <c r="B155" s="9" t="s">
        <v>110</v>
      </c>
      <c r="C155" s="9" t="s">
        <v>1</v>
      </c>
      <c r="D155" s="52">
        <v>23.84</v>
      </c>
    </row>
    <row r="156" spans="1:4">
      <c r="A156" s="18">
        <v>43007</v>
      </c>
      <c r="B156" s="9" t="s">
        <v>10</v>
      </c>
      <c r="C156" s="9" t="s">
        <v>1</v>
      </c>
      <c r="D156" s="52">
        <v>13.26</v>
      </c>
    </row>
    <row r="157" spans="1:4">
      <c r="A157" s="18">
        <v>43008</v>
      </c>
      <c r="B157" s="9" t="s">
        <v>111</v>
      </c>
      <c r="C157" s="9" t="s">
        <v>45</v>
      </c>
      <c r="D157" s="52">
        <v>50</v>
      </c>
    </row>
    <row r="158" spans="1:4">
      <c r="A158" s="16">
        <v>43008</v>
      </c>
      <c r="B158" s="4" t="s">
        <v>138</v>
      </c>
      <c r="C158" s="5" t="s">
        <v>115</v>
      </c>
      <c r="D158" s="53">
        <v>18.25</v>
      </c>
    </row>
    <row r="159" spans="1:4">
      <c r="A159" s="16">
        <v>43008</v>
      </c>
      <c r="B159" s="4" t="s">
        <v>139</v>
      </c>
      <c r="C159" s="5" t="s">
        <v>127</v>
      </c>
      <c r="D159" s="53">
        <f>59.88+21.78</f>
        <v>81.66</v>
      </c>
    </row>
    <row r="160" spans="1:4">
      <c r="A160" s="16">
        <v>43008</v>
      </c>
      <c r="B160" s="5" t="s">
        <v>140</v>
      </c>
      <c r="C160" s="5" t="s">
        <v>115</v>
      </c>
      <c r="D160" s="50">
        <v>4.96</v>
      </c>
    </row>
    <row r="161" spans="1:4">
      <c r="A161" s="17">
        <v>43009</v>
      </c>
      <c r="B161" s="5" t="s">
        <v>23</v>
      </c>
      <c r="C161" s="5" t="s">
        <v>1</v>
      </c>
      <c r="D161" s="50">
        <v>10.83</v>
      </c>
    </row>
    <row r="162" spans="1:4">
      <c r="A162" s="17">
        <v>43009</v>
      </c>
      <c r="B162" s="7" t="s">
        <v>43</v>
      </c>
      <c r="C162" s="7" t="s">
        <v>1</v>
      </c>
      <c r="D162" s="51">
        <v>5.72</v>
      </c>
    </row>
    <row r="163" spans="1:4">
      <c r="A163" s="17">
        <v>43010</v>
      </c>
      <c r="B163" s="7" t="s">
        <v>5</v>
      </c>
      <c r="C163" s="7" t="s">
        <v>5</v>
      </c>
      <c r="D163" s="51">
        <v>32</v>
      </c>
    </row>
    <row r="164" spans="1:4">
      <c r="A164" s="17">
        <v>43010</v>
      </c>
      <c r="B164" s="7" t="s">
        <v>144</v>
      </c>
      <c r="C164" s="7" t="s">
        <v>1</v>
      </c>
      <c r="D164" s="51">
        <v>3</v>
      </c>
    </row>
    <row r="165" spans="1:4">
      <c r="A165" s="17">
        <v>43010</v>
      </c>
      <c r="B165" s="7" t="s">
        <v>145</v>
      </c>
      <c r="C165" s="7" t="s">
        <v>116</v>
      </c>
      <c r="D165" s="51">
        <v>6.59</v>
      </c>
    </row>
    <row r="166" spans="1:4">
      <c r="A166" s="17">
        <v>43010</v>
      </c>
      <c r="B166" s="7" t="s">
        <v>25</v>
      </c>
      <c r="C166" s="7" t="s">
        <v>1</v>
      </c>
      <c r="D166" s="51">
        <v>11.42</v>
      </c>
    </row>
    <row r="167" spans="1:4">
      <c r="A167" s="17">
        <v>43011</v>
      </c>
      <c r="B167" s="7" t="s">
        <v>39</v>
      </c>
      <c r="C167" s="7" t="s">
        <v>1</v>
      </c>
      <c r="D167" s="51">
        <v>10.6</v>
      </c>
    </row>
    <row r="168" spans="1:4">
      <c r="A168" s="17">
        <v>43012</v>
      </c>
      <c r="B168" s="7" t="s">
        <v>146</v>
      </c>
      <c r="C168" s="7" t="s">
        <v>1</v>
      </c>
      <c r="D168" s="51">
        <v>9.5</v>
      </c>
    </row>
    <row r="169" spans="1:4">
      <c r="A169" s="17">
        <v>43012</v>
      </c>
      <c r="B169" s="7" t="s">
        <v>35</v>
      </c>
      <c r="C169" s="7" t="s">
        <v>1</v>
      </c>
      <c r="D169" s="51">
        <v>6.25</v>
      </c>
    </row>
    <row r="170" spans="1:4">
      <c r="A170" s="17">
        <v>43013</v>
      </c>
      <c r="B170" s="7" t="s">
        <v>147</v>
      </c>
      <c r="C170" s="7" t="s">
        <v>1</v>
      </c>
      <c r="D170" s="51">
        <v>4.75</v>
      </c>
    </row>
    <row r="171" spans="1:4">
      <c r="A171" s="17">
        <v>43013</v>
      </c>
      <c r="B171" s="7" t="s">
        <v>83</v>
      </c>
      <c r="C171" s="7" t="s">
        <v>1</v>
      </c>
      <c r="D171" s="51">
        <v>12.52</v>
      </c>
    </row>
    <row r="172" spans="1:4">
      <c r="A172" s="17">
        <v>43013</v>
      </c>
      <c r="B172" s="7" t="s">
        <v>148</v>
      </c>
      <c r="C172" s="7" t="s">
        <v>1</v>
      </c>
      <c r="D172" s="51">
        <v>23.79</v>
      </c>
    </row>
    <row r="173" spans="1:4">
      <c r="A173" s="17">
        <v>43014</v>
      </c>
      <c r="B173" s="7" t="s">
        <v>149</v>
      </c>
      <c r="C173" s="7" t="s">
        <v>1</v>
      </c>
      <c r="D173" s="51">
        <v>18.7</v>
      </c>
    </row>
    <row r="174" spans="1:4">
      <c r="A174" s="17">
        <v>43015</v>
      </c>
      <c r="B174" s="7" t="s">
        <v>150</v>
      </c>
      <c r="C174" s="7" t="s">
        <v>1</v>
      </c>
      <c r="D174" s="51">
        <v>18.25</v>
      </c>
    </row>
    <row r="175" spans="1:4">
      <c r="A175" s="17">
        <v>43010</v>
      </c>
      <c r="B175" s="7" t="s">
        <v>4</v>
      </c>
      <c r="C175" s="7" t="s">
        <v>141</v>
      </c>
      <c r="D175" s="51">
        <v>44.99</v>
      </c>
    </row>
    <row r="176" spans="1:4">
      <c r="A176" s="17">
        <v>43015</v>
      </c>
      <c r="B176" s="8" t="s">
        <v>35</v>
      </c>
      <c r="C176" s="8" t="s">
        <v>1</v>
      </c>
      <c r="D176" s="54">
        <v>6.75</v>
      </c>
    </row>
    <row r="177" spans="1:4">
      <c r="A177" s="17">
        <v>43016</v>
      </c>
      <c r="B177" s="7" t="s">
        <v>34</v>
      </c>
      <c r="C177" s="7" t="s">
        <v>1</v>
      </c>
      <c r="D177" s="55">
        <v>6.72</v>
      </c>
    </row>
    <row r="178" spans="1:4">
      <c r="A178" s="17">
        <v>43016</v>
      </c>
      <c r="B178" s="7" t="s">
        <v>98</v>
      </c>
      <c r="C178" s="7" t="s">
        <v>116</v>
      </c>
      <c r="D178" s="55">
        <v>23.08</v>
      </c>
    </row>
    <row r="179" spans="1:4">
      <c r="A179" s="20">
        <v>43017</v>
      </c>
      <c r="B179" s="7" t="s">
        <v>23</v>
      </c>
      <c r="C179" s="7" t="s">
        <v>1</v>
      </c>
      <c r="D179" s="55">
        <v>17.91</v>
      </c>
    </row>
    <row r="180" spans="1:4">
      <c r="A180" s="20">
        <v>43017</v>
      </c>
      <c r="B180" s="7" t="s">
        <v>24</v>
      </c>
      <c r="C180" s="7" t="s">
        <v>142</v>
      </c>
      <c r="D180" s="55">
        <v>8</v>
      </c>
    </row>
    <row r="181" spans="1:4">
      <c r="A181" s="20">
        <v>43017</v>
      </c>
      <c r="B181" s="30" t="s">
        <v>25</v>
      </c>
      <c r="C181" s="30" t="s">
        <v>1</v>
      </c>
      <c r="D181" s="56">
        <v>13.23</v>
      </c>
    </row>
    <row r="182" spans="1:4">
      <c r="A182" s="33">
        <v>43018</v>
      </c>
      <c r="B182" s="30" t="s">
        <v>18</v>
      </c>
      <c r="C182" s="30" t="s">
        <v>1</v>
      </c>
      <c r="D182" s="56">
        <v>11.92</v>
      </c>
    </row>
    <row r="183" spans="1:4">
      <c r="A183" s="33">
        <v>43018</v>
      </c>
      <c r="B183" s="30" t="s">
        <v>98</v>
      </c>
      <c r="C183" s="30" t="s">
        <v>116</v>
      </c>
      <c r="D183" s="56">
        <v>20.32</v>
      </c>
    </row>
    <row r="184" spans="1:4">
      <c r="A184" s="33">
        <v>43018</v>
      </c>
      <c r="B184" s="30" t="s">
        <v>157</v>
      </c>
      <c r="C184" s="30" t="s">
        <v>5</v>
      </c>
      <c r="D184" s="56">
        <v>5.5</v>
      </c>
    </row>
    <row r="185" spans="1:4">
      <c r="A185" s="33">
        <v>43018</v>
      </c>
      <c r="B185" s="30" t="s">
        <v>5</v>
      </c>
      <c r="C185" s="30" t="s">
        <v>5</v>
      </c>
      <c r="D185" s="56">
        <v>32</v>
      </c>
    </row>
    <row r="186" spans="1:4">
      <c r="A186" s="33">
        <v>43019</v>
      </c>
      <c r="B186" s="30" t="s">
        <v>158</v>
      </c>
      <c r="C186" s="30" t="s">
        <v>1</v>
      </c>
      <c r="D186" s="56">
        <v>7.91</v>
      </c>
    </row>
    <row r="187" spans="1:4">
      <c r="A187" s="33">
        <v>43019</v>
      </c>
      <c r="B187" s="30" t="s">
        <v>159</v>
      </c>
      <c r="C187" s="30" t="s">
        <v>125</v>
      </c>
      <c r="D187" s="56">
        <v>10</v>
      </c>
    </row>
    <row r="188" spans="1:4">
      <c r="A188" s="33">
        <v>43019</v>
      </c>
      <c r="B188" s="30" t="s">
        <v>13</v>
      </c>
      <c r="C188" s="30" t="s">
        <v>1</v>
      </c>
      <c r="D188" s="56">
        <v>3.5</v>
      </c>
    </row>
    <row r="189" spans="1:4">
      <c r="A189" s="33">
        <v>43020</v>
      </c>
      <c r="B189" s="30" t="s">
        <v>48</v>
      </c>
      <c r="C189" s="31" t="s">
        <v>1</v>
      </c>
      <c r="D189" s="56">
        <v>9</v>
      </c>
    </row>
    <row r="190" spans="1:4">
      <c r="A190" s="33">
        <v>43020</v>
      </c>
      <c r="B190" s="30" t="s">
        <v>160</v>
      </c>
      <c r="C190" s="30" t="s">
        <v>1</v>
      </c>
      <c r="D190" s="56">
        <v>12</v>
      </c>
    </row>
    <row r="191" spans="1:4">
      <c r="A191" s="33">
        <v>43021</v>
      </c>
      <c r="B191" s="30" t="s">
        <v>161</v>
      </c>
      <c r="C191" s="8" t="s">
        <v>1</v>
      </c>
      <c r="D191" s="56">
        <v>6.53</v>
      </c>
    </row>
    <row r="192" spans="1:4">
      <c r="A192" s="33">
        <v>43021</v>
      </c>
      <c r="B192" s="30" t="s">
        <v>83</v>
      </c>
      <c r="C192" s="32" t="s">
        <v>1</v>
      </c>
      <c r="D192" s="56">
        <v>14.04</v>
      </c>
    </row>
    <row r="193" spans="1:4">
      <c r="A193" s="33">
        <v>43021</v>
      </c>
      <c r="B193" s="30" t="s">
        <v>162</v>
      </c>
      <c r="C193" s="30" t="s">
        <v>125</v>
      </c>
      <c r="D193" s="56">
        <v>70</v>
      </c>
    </row>
    <row r="194" spans="1:4">
      <c r="A194" s="33">
        <v>43022</v>
      </c>
      <c r="B194" s="30" t="s">
        <v>163</v>
      </c>
      <c r="C194" s="30" t="s">
        <v>116</v>
      </c>
      <c r="D194" s="56">
        <v>20.56</v>
      </c>
    </row>
    <row r="195" spans="1:4">
      <c r="A195" s="33">
        <v>43022</v>
      </c>
      <c r="B195" s="30" t="s">
        <v>25</v>
      </c>
      <c r="C195" s="30" t="s">
        <v>1</v>
      </c>
      <c r="D195" s="56">
        <v>11.42</v>
      </c>
    </row>
    <row r="196" spans="1:4">
      <c r="A196" s="44">
        <v>43023</v>
      </c>
      <c r="B196" s="34" t="s">
        <v>34</v>
      </c>
      <c r="C196" s="34" t="s">
        <v>1</v>
      </c>
      <c r="D196" s="57">
        <v>7.62</v>
      </c>
    </row>
    <row r="197" spans="1:4">
      <c r="A197" s="44">
        <v>43023</v>
      </c>
      <c r="B197" s="34" t="s">
        <v>164</v>
      </c>
      <c r="C197" s="34" t="s">
        <v>116</v>
      </c>
      <c r="D197" s="57">
        <v>34.25</v>
      </c>
    </row>
    <row r="198" spans="1:4">
      <c r="A198" s="44">
        <v>43024</v>
      </c>
      <c r="B198" s="34" t="s">
        <v>108</v>
      </c>
      <c r="C198" s="34" t="s">
        <v>1</v>
      </c>
      <c r="D198" s="57">
        <v>9.5</v>
      </c>
    </row>
    <row r="199" spans="1:4">
      <c r="A199" s="44">
        <v>43025</v>
      </c>
      <c r="B199" s="34" t="s">
        <v>165</v>
      </c>
      <c r="C199" s="34" t="s">
        <v>1</v>
      </c>
      <c r="D199" s="57">
        <v>7.89</v>
      </c>
    </row>
    <row r="200" spans="1:4">
      <c r="A200" s="44">
        <v>43025</v>
      </c>
      <c r="B200" s="34" t="s">
        <v>5</v>
      </c>
      <c r="C200" s="34" t="s">
        <v>5</v>
      </c>
      <c r="D200" s="57">
        <v>32</v>
      </c>
    </row>
    <row r="201" spans="1:4">
      <c r="A201" s="44">
        <v>43025</v>
      </c>
      <c r="B201" s="34" t="s">
        <v>160</v>
      </c>
      <c r="C201" s="34" t="s">
        <v>1</v>
      </c>
      <c r="D201" s="57">
        <v>8.8000000000000007</v>
      </c>
    </row>
    <row r="202" spans="1:4">
      <c r="A202" s="44">
        <v>43026</v>
      </c>
      <c r="B202" s="34" t="s">
        <v>20</v>
      </c>
      <c r="C202" s="34" t="s">
        <v>1</v>
      </c>
      <c r="D202" s="57">
        <v>11.11</v>
      </c>
    </row>
    <row r="203" spans="1:4">
      <c r="A203" s="44">
        <v>43026</v>
      </c>
      <c r="B203" s="34" t="s">
        <v>25</v>
      </c>
      <c r="C203" s="34" t="s">
        <v>1</v>
      </c>
      <c r="D203" s="57">
        <v>11.42</v>
      </c>
    </row>
    <row r="204" spans="1:4">
      <c r="A204" s="44">
        <v>43027</v>
      </c>
      <c r="B204" s="34" t="s">
        <v>18</v>
      </c>
      <c r="C204" s="34" t="s">
        <v>1</v>
      </c>
      <c r="D204" s="57">
        <v>11.92</v>
      </c>
    </row>
    <row r="205" spans="1:4">
      <c r="A205" s="44">
        <v>43027</v>
      </c>
      <c r="B205" s="34" t="s">
        <v>159</v>
      </c>
      <c r="C205" s="34" t="s">
        <v>125</v>
      </c>
      <c r="D205" s="57">
        <v>16</v>
      </c>
    </row>
    <row r="206" spans="1:4">
      <c r="A206" s="44">
        <v>43027</v>
      </c>
      <c r="B206" s="34" t="s">
        <v>13</v>
      </c>
      <c r="C206" s="34" t="s">
        <v>125</v>
      </c>
      <c r="D206" s="57">
        <v>3.75</v>
      </c>
    </row>
    <row r="207" spans="1:4">
      <c r="A207" s="44">
        <v>43028</v>
      </c>
      <c r="B207" s="34" t="s">
        <v>165</v>
      </c>
      <c r="C207" s="34" t="s">
        <v>1</v>
      </c>
      <c r="D207" s="57">
        <v>8</v>
      </c>
    </row>
    <row r="208" spans="1:4">
      <c r="A208" s="44">
        <v>43028</v>
      </c>
      <c r="B208" s="34" t="s">
        <v>35</v>
      </c>
      <c r="C208" s="34" t="s">
        <v>1</v>
      </c>
      <c r="D208" s="57">
        <v>7.5</v>
      </c>
    </row>
    <row r="209" spans="1:4">
      <c r="A209" s="44">
        <v>43029</v>
      </c>
      <c r="B209" s="34" t="s">
        <v>34</v>
      </c>
      <c r="C209" s="34" t="s">
        <v>1</v>
      </c>
      <c r="D209" s="57">
        <v>7.62</v>
      </c>
    </row>
    <row r="210" spans="1:4">
      <c r="A210" s="44">
        <v>43029</v>
      </c>
      <c r="B210" s="34" t="s">
        <v>166</v>
      </c>
      <c r="C210" s="34" t="s">
        <v>125</v>
      </c>
      <c r="D210" s="57">
        <v>23.25</v>
      </c>
    </row>
    <row r="211" spans="1:4">
      <c r="A211" s="44">
        <v>43030</v>
      </c>
      <c r="B211" s="34" t="s">
        <v>167</v>
      </c>
      <c r="C211" s="34" t="s">
        <v>142</v>
      </c>
      <c r="D211" s="57">
        <v>6.25</v>
      </c>
    </row>
    <row r="212" spans="1:4">
      <c r="A212" s="44">
        <v>43030</v>
      </c>
      <c r="B212" s="34" t="s">
        <v>168</v>
      </c>
      <c r="C212" s="34" t="s">
        <v>116</v>
      </c>
      <c r="D212" s="57">
        <v>21.75</v>
      </c>
    </row>
    <row r="213" spans="1:4">
      <c r="A213" s="44">
        <v>43018</v>
      </c>
      <c r="B213" s="34" t="s">
        <v>169</v>
      </c>
      <c r="C213" s="34" t="s">
        <v>1</v>
      </c>
      <c r="D213" s="57">
        <v>4</v>
      </c>
    </row>
    <row r="214" spans="1:4">
      <c r="A214" s="44">
        <v>43027</v>
      </c>
      <c r="B214" s="34" t="s">
        <v>169</v>
      </c>
      <c r="C214" s="34" t="s">
        <v>1</v>
      </c>
      <c r="D214" s="57">
        <v>4.75</v>
      </c>
    </row>
    <row r="215" spans="1:4">
      <c r="A215" s="44">
        <v>43031</v>
      </c>
      <c r="B215" s="34" t="s">
        <v>170</v>
      </c>
      <c r="C215" s="34" t="s">
        <v>1</v>
      </c>
      <c r="D215" s="57">
        <v>10.75</v>
      </c>
    </row>
    <row r="216" spans="1:4">
      <c r="A216" s="44">
        <v>43031</v>
      </c>
      <c r="B216" s="34" t="s">
        <v>171</v>
      </c>
      <c r="C216" s="34" t="s">
        <v>125</v>
      </c>
      <c r="D216" s="57">
        <v>16.29</v>
      </c>
    </row>
    <row r="217" spans="1:4">
      <c r="A217" s="44">
        <v>43031</v>
      </c>
      <c r="B217" s="34" t="s">
        <v>172</v>
      </c>
      <c r="C217" s="34" t="s">
        <v>125</v>
      </c>
      <c r="D217" s="57">
        <v>8.3699999999999992</v>
      </c>
    </row>
    <row r="218" spans="1:4">
      <c r="A218" s="44">
        <v>43032</v>
      </c>
      <c r="B218" s="34" t="s">
        <v>83</v>
      </c>
      <c r="C218" s="34" t="s">
        <v>1</v>
      </c>
      <c r="D218" s="57">
        <v>12.52</v>
      </c>
    </row>
    <row r="219" spans="1:4">
      <c r="A219" s="44">
        <v>43032</v>
      </c>
      <c r="B219" s="34" t="s">
        <v>173</v>
      </c>
      <c r="C219" s="34" t="s">
        <v>5</v>
      </c>
      <c r="D219" s="57">
        <v>32</v>
      </c>
    </row>
    <row r="220" spans="1:4">
      <c r="A220" s="44">
        <v>43033</v>
      </c>
      <c r="B220" s="34" t="s">
        <v>20</v>
      </c>
      <c r="C220" s="34" t="s">
        <v>1</v>
      </c>
      <c r="D220" s="57">
        <v>11.93</v>
      </c>
    </row>
    <row r="221" spans="1:4">
      <c r="A221" s="44">
        <v>43033</v>
      </c>
      <c r="B221" s="34" t="s">
        <v>174</v>
      </c>
      <c r="C221" s="34" t="s">
        <v>46</v>
      </c>
      <c r="D221" s="57">
        <v>1400</v>
      </c>
    </row>
    <row r="222" spans="1:4">
      <c r="A222" s="44">
        <v>43034</v>
      </c>
      <c r="B222" s="34" t="s">
        <v>165</v>
      </c>
      <c r="C222" s="34" t="s">
        <v>1</v>
      </c>
      <c r="D222" s="57">
        <v>8</v>
      </c>
    </row>
    <row r="223" spans="1:4">
      <c r="A223" s="44">
        <v>43034</v>
      </c>
      <c r="B223" s="34" t="s">
        <v>159</v>
      </c>
      <c r="C223" s="34" t="s">
        <v>125</v>
      </c>
      <c r="D223" s="57">
        <v>20</v>
      </c>
    </row>
    <row r="224" spans="1:4">
      <c r="A224" s="44">
        <v>43035</v>
      </c>
      <c r="B224" s="34" t="s">
        <v>18</v>
      </c>
      <c r="C224" s="34" t="s">
        <v>1</v>
      </c>
      <c r="D224" s="57">
        <v>15.19</v>
      </c>
    </row>
    <row r="225" spans="1:4">
      <c r="A225" s="44">
        <v>43035</v>
      </c>
      <c r="B225" s="34" t="s">
        <v>161</v>
      </c>
      <c r="C225" s="34" t="s">
        <v>1</v>
      </c>
      <c r="D225" s="57">
        <v>7.08</v>
      </c>
    </row>
    <row r="226" spans="1:4">
      <c r="A226" s="44">
        <v>43035</v>
      </c>
      <c r="B226" s="34" t="s">
        <v>175</v>
      </c>
      <c r="C226" s="34" t="s">
        <v>125</v>
      </c>
      <c r="D226" s="57">
        <v>12.27</v>
      </c>
    </row>
    <row r="227" spans="1:4">
      <c r="A227" s="44">
        <v>43036</v>
      </c>
      <c r="B227" s="34" t="s">
        <v>23</v>
      </c>
      <c r="C227" s="34" t="s">
        <v>1</v>
      </c>
      <c r="D227" s="57">
        <v>10.83</v>
      </c>
    </row>
    <row r="228" spans="1:4">
      <c r="A228" s="44">
        <v>43036</v>
      </c>
      <c r="B228" s="34" t="s">
        <v>22</v>
      </c>
      <c r="C228" s="34" t="s">
        <v>142</v>
      </c>
      <c r="D228" s="57">
        <v>22.75</v>
      </c>
    </row>
    <row r="229" spans="1:4">
      <c r="A229" s="44">
        <v>43036</v>
      </c>
      <c r="B229" s="34" t="s">
        <v>25</v>
      </c>
      <c r="C229" s="34" t="s">
        <v>1</v>
      </c>
      <c r="D229" s="57">
        <v>12.29</v>
      </c>
    </row>
    <row r="230" spans="1:4">
      <c r="A230" s="44">
        <v>43037</v>
      </c>
      <c r="B230" s="34" t="s">
        <v>176</v>
      </c>
      <c r="C230" s="34" t="s">
        <v>118</v>
      </c>
      <c r="D230" s="57">
        <v>55</v>
      </c>
    </row>
    <row r="231" spans="1:4">
      <c r="A231" s="44">
        <v>43038</v>
      </c>
      <c r="B231" s="34" t="s">
        <v>177</v>
      </c>
      <c r="C231" s="34" t="s">
        <v>1</v>
      </c>
      <c r="D231" s="57">
        <v>10</v>
      </c>
    </row>
    <row r="232" spans="1:4">
      <c r="A232" s="44">
        <v>43038</v>
      </c>
      <c r="B232" s="34" t="s">
        <v>161</v>
      </c>
      <c r="C232" s="34" t="s">
        <v>1</v>
      </c>
      <c r="D232" s="57">
        <v>7.08</v>
      </c>
    </row>
    <row r="233" spans="1:4">
      <c r="A233" s="44">
        <v>43038</v>
      </c>
      <c r="B233" s="34" t="s">
        <v>98</v>
      </c>
      <c r="C233" s="34" t="s">
        <v>116</v>
      </c>
      <c r="D233" s="57">
        <v>22.45</v>
      </c>
    </row>
    <row r="234" spans="1:4">
      <c r="A234" s="44">
        <v>43039</v>
      </c>
      <c r="B234" s="34" t="s">
        <v>39</v>
      </c>
      <c r="C234" s="34" t="s">
        <v>1</v>
      </c>
      <c r="D234" s="57">
        <v>10.62</v>
      </c>
    </row>
    <row r="235" spans="1:4">
      <c r="A235" s="44">
        <v>43039</v>
      </c>
      <c r="B235" s="34" t="s">
        <v>178</v>
      </c>
      <c r="C235" s="34" t="s">
        <v>128</v>
      </c>
      <c r="D235" s="57">
        <v>37.5</v>
      </c>
    </row>
    <row r="236" spans="1:4">
      <c r="A236" s="40">
        <v>43040</v>
      </c>
      <c r="B236" s="35" t="s">
        <v>5</v>
      </c>
      <c r="C236" s="36" t="s">
        <v>5</v>
      </c>
      <c r="D236" s="58">
        <v>32</v>
      </c>
    </row>
    <row r="237" spans="1:4">
      <c r="A237" s="40">
        <v>43040</v>
      </c>
      <c r="B237" s="35" t="s">
        <v>179</v>
      </c>
      <c r="C237" s="36" t="s">
        <v>1</v>
      </c>
      <c r="D237" s="58">
        <v>12.52</v>
      </c>
    </row>
    <row r="238" spans="1:4">
      <c r="A238" s="40">
        <v>43040</v>
      </c>
      <c r="B238" s="36" t="s">
        <v>141</v>
      </c>
      <c r="C238" s="36" t="s">
        <v>141</v>
      </c>
      <c r="D238" s="59">
        <v>44.99</v>
      </c>
    </row>
    <row r="239" spans="1:4">
      <c r="A239" s="45">
        <v>43041</v>
      </c>
      <c r="B239" s="37" t="s">
        <v>35</v>
      </c>
      <c r="C239" s="37" t="s">
        <v>1</v>
      </c>
      <c r="D239" s="60">
        <v>7.5</v>
      </c>
    </row>
    <row r="240" spans="1:4">
      <c r="A240" s="45">
        <v>43042</v>
      </c>
      <c r="B240" s="38" t="s">
        <v>165</v>
      </c>
      <c r="C240" s="38" t="s">
        <v>1</v>
      </c>
      <c r="D240" s="61">
        <v>7.89</v>
      </c>
    </row>
    <row r="241" spans="1:4">
      <c r="A241" s="45">
        <v>43042</v>
      </c>
      <c r="B241" s="38" t="s">
        <v>180</v>
      </c>
      <c r="C241" s="38" t="s">
        <v>115</v>
      </c>
      <c r="D241" s="61">
        <v>17.5</v>
      </c>
    </row>
    <row r="242" spans="1:4">
      <c r="A242" s="45">
        <v>43042</v>
      </c>
      <c r="B242" s="38" t="s">
        <v>181</v>
      </c>
      <c r="C242" s="38" t="s">
        <v>1</v>
      </c>
      <c r="D242" s="61">
        <v>9.57</v>
      </c>
    </row>
    <row r="243" spans="1:4">
      <c r="A243" s="46">
        <v>43043</v>
      </c>
      <c r="B243" s="38" t="s">
        <v>23</v>
      </c>
      <c r="C243" s="38" t="s">
        <v>1</v>
      </c>
      <c r="D243" s="61">
        <v>25.48</v>
      </c>
    </row>
    <row r="244" spans="1:4">
      <c r="A244" s="46">
        <v>43043</v>
      </c>
      <c r="B244" s="38" t="s">
        <v>182</v>
      </c>
      <c r="C244" s="38" t="s">
        <v>128</v>
      </c>
      <c r="D244" s="61">
        <v>107.79</v>
      </c>
    </row>
    <row r="245" spans="1:4">
      <c r="A245" s="46">
        <v>43043</v>
      </c>
      <c r="B245" s="38" t="s">
        <v>183</v>
      </c>
      <c r="C245" s="38" t="s">
        <v>118</v>
      </c>
      <c r="D245" s="61">
        <v>83.1</v>
      </c>
    </row>
    <row r="246" spans="1:4">
      <c r="A246" s="45">
        <v>43042</v>
      </c>
      <c r="B246" s="38" t="s">
        <v>184</v>
      </c>
      <c r="C246" s="38" t="s">
        <v>115</v>
      </c>
      <c r="D246" s="61">
        <v>10.8</v>
      </c>
    </row>
    <row r="247" spans="1:4">
      <c r="A247" s="46">
        <v>43043</v>
      </c>
      <c r="B247" s="38" t="s">
        <v>22</v>
      </c>
      <c r="C247" s="38" t="s">
        <v>142</v>
      </c>
      <c r="D247" s="61">
        <v>18</v>
      </c>
    </row>
    <row r="248" spans="1:4">
      <c r="A248" s="45">
        <v>43044</v>
      </c>
      <c r="B248" s="38" t="s">
        <v>185</v>
      </c>
      <c r="C248" s="38" t="s">
        <v>118</v>
      </c>
      <c r="D248" s="61">
        <v>47.5</v>
      </c>
    </row>
    <row r="249" spans="1:4">
      <c r="A249" s="45">
        <v>43045</v>
      </c>
      <c r="B249" s="38" t="s">
        <v>186</v>
      </c>
      <c r="C249" s="38" t="s">
        <v>1</v>
      </c>
      <c r="D249" s="61">
        <v>14.45</v>
      </c>
    </row>
    <row r="250" spans="1:4">
      <c r="A250" s="45">
        <v>43045</v>
      </c>
      <c r="B250" s="38" t="s">
        <v>187</v>
      </c>
      <c r="C250" s="38" t="s">
        <v>128</v>
      </c>
      <c r="D250" s="61">
        <v>11.16</v>
      </c>
    </row>
    <row r="251" spans="1:4">
      <c r="A251" s="45">
        <v>43045</v>
      </c>
      <c r="B251" s="38" t="s">
        <v>188</v>
      </c>
      <c r="C251" s="38" t="s">
        <v>119</v>
      </c>
      <c r="D251" s="61">
        <v>20.66</v>
      </c>
    </row>
    <row r="252" spans="1:4">
      <c r="A252" s="45">
        <v>43045</v>
      </c>
      <c r="B252" s="34" t="s">
        <v>188</v>
      </c>
      <c r="C252" s="34" t="s">
        <v>119</v>
      </c>
      <c r="D252" s="57">
        <v>13.08</v>
      </c>
    </row>
    <row r="253" spans="1:4">
      <c r="A253" s="44">
        <v>43046</v>
      </c>
      <c r="B253" s="34" t="s">
        <v>5</v>
      </c>
      <c r="C253" s="34" t="s">
        <v>5</v>
      </c>
      <c r="D253" s="57">
        <v>32</v>
      </c>
    </row>
    <row r="254" spans="1:4">
      <c r="A254" s="44">
        <v>43047</v>
      </c>
      <c r="B254" s="34" t="s">
        <v>189</v>
      </c>
      <c r="C254" s="34" t="s">
        <v>118</v>
      </c>
      <c r="D254" s="57">
        <v>25.04</v>
      </c>
    </row>
    <row r="255" spans="1:4">
      <c r="A255" s="44">
        <v>43047</v>
      </c>
      <c r="B255" s="34" t="s">
        <v>190</v>
      </c>
      <c r="C255" s="34" t="s">
        <v>125</v>
      </c>
      <c r="D255" s="57">
        <v>29.75</v>
      </c>
    </row>
    <row r="256" spans="1:4">
      <c r="A256" s="44">
        <v>43048</v>
      </c>
      <c r="B256" s="34" t="s">
        <v>191</v>
      </c>
      <c r="C256" s="34" t="s">
        <v>118</v>
      </c>
      <c r="D256" s="57">
        <v>35</v>
      </c>
    </row>
    <row r="257" spans="1:4">
      <c r="A257" s="44">
        <v>43049</v>
      </c>
      <c r="B257" s="34" t="s">
        <v>192</v>
      </c>
      <c r="C257" s="34" t="s">
        <v>1</v>
      </c>
      <c r="D257" s="57">
        <v>16</v>
      </c>
    </row>
    <row r="258" spans="1:4">
      <c r="A258" s="44">
        <v>43050</v>
      </c>
      <c r="B258" s="34" t="s">
        <v>193</v>
      </c>
      <c r="C258" s="34" t="s">
        <v>1</v>
      </c>
      <c r="D258" s="57">
        <v>36.159999999999997</v>
      </c>
    </row>
    <row r="259" spans="1:4">
      <c r="A259" s="44">
        <v>43050</v>
      </c>
      <c r="B259" s="34" t="s">
        <v>194</v>
      </c>
      <c r="C259" s="34" t="s">
        <v>1</v>
      </c>
      <c r="D259" s="57">
        <v>10.24</v>
      </c>
    </row>
    <row r="260" spans="1:4">
      <c r="A260" s="44">
        <v>43051</v>
      </c>
      <c r="B260" s="34" t="s">
        <v>187</v>
      </c>
      <c r="C260" s="34" t="s">
        <v>115</v>
      </c>
      <c r="D260" s="57">
        <v>14.76</v>
      </c>
    </row>
    <row r="261" spans="1:4">
      <c r="A261" s="44">
        <v>43051</v>
      </c>
      <c r="B261" s="34" t="s">
        <v>187</v>
      </c>
      <c r="C261" s="34" t="s">
        <v>115</v>
      </c>
      <c r="D261" s="57">
        <v>15.96</v>
      </c>
    </row>
    <row r="262" spans="1:4">
      <c r="A262" s="44">
        <v>43051</v>
      </c>
      <c r="B262" s="34" t="s">
        <v>187</v>
      </c>
      <c r="C262" s="34" t="s">
        <v>115</v>
      </c>
      <c r="D262" s="57">
        <v>10.8</v>
      </c>
    </row>
    <row r="263" spans="1:4">
      <c r="A263" s="44">
        <v>43052</v>
      </c>
      <c r="B263" s="34" t="s">
        <v>187</v>
      </c>
      <c r="C263" s="34" t="s">
        <v>115</v>
      </c>
      <c r="D263" s="57">
        <v>10.55</v>
      </c>
    </row>
    <row r="264" spans="1:4">
      <c r="A264" s="44">
        <v>43052</v>
      </c>
      <c r="B264" s="34" t="s">
        <v>187</v>
      </c>
      <c r="C264" s="34" t="s">
        <v>115</v>
      </c>
      <c r="D264" s="57">
        <v>11.8</v>
      </c>
    </row>
    <row r="265" spans="1:4">
      <c r="A265" s="44">
        <v>43052</v>
      </c>
      <c r="B265" s="34" t="s">
        <v>187</v>
      </c>
      <c r="C265" s="34" t="s">
        <v>115</v>
      </c>
      <c r="D265" s="57">
        <v>9.35</v>
      </c>
    </row>
    <row r="266" spans="1:4">
      <c r="A266" s="44">
        <v>43052</v>
      </c>
      <c r="B266" s="34" t="s">
        <v>195</v>
      </c>
      <c r="C266" s="34" t="s">
        <v>1</v>
      </c>
      <c r="D266" s="57">
        <v>21.84</v>
      </c>
    </row>
    <row r="267" spans="1:4">
      <c r="A267" s="44">
        <v>43052</v>
      </c>
      <c r="B267" s="34" t="s">
        <v>196</v>
      </c>
      <c r="C267" s="34" t="s">
        <v>115</v>
      </c>
      <c r="D267" s="57">
        <v>70.27</v>
      </c>
    </row>
    <row r="268" spans="1:4">
      <c r="A268" s="44">
        <v>43052</v>
      </c>
      <c r="B268" s="34" t="s">
        <v>197</v>
      </c>
      <c r="C268" s="34" t="s">
        <v>115</v>
      </c>
      <c r="D268" s="57">
        <v>70.27</v>
      </c>
    </row>
    <row r="269" spans="1:4">
      <c r="A269" s="44">
        <v>43052</v>
      </c>
      <c r="B269" s="34" t="s">
        <v>187</v>
      </c>
      <c r="C269" s="34" t="s">
        <v>115</v>
      </c>
      <c r="D269" s="57">
        <v>13.8</v>
      </c>
    </row>
    <row r="270" spans="1:4">
      <c r="A270" s="44">
        <v>43053</v>
      </c>
      <c r="B270" s="34" t="s">
        <v>198</v>
      </c>
      <c r="C270" s="34" t="s">
        <v>115</v>
      </c>
      <c r="D270" s="57">
        <v>20</v>
      </c>
    </row>
    <row r="271" spans="1:4">
      <c r="A271" s="44">
        <v>43053</v>
      </c>
      <c r="B271" s="34" t="s">
        <v>199</v>
      </c>
      <c r="C271" s="34" t="s">
        <v>1</v>
      </c>
      <c r="D271" s="57">
        <v>14.91</v>
      </c>
    </row>
    <row r="272" spans="1:4">
      <c r="A272" s="44">
        <v>43054</v>
      </c>
      <c r="B272" s="34" t="s">
        <v>200</v>
      </c>
      <c r="C272" s="34" t="s">
        <v>116</v>
      </c>
      <c r="D272" s="57">
        <v>43.84</v>
      </c>
    </row>
    <row r="273" spans="1:4">
      <c r="A273" s="44">
        <v>43053</v>
      </c>
      <c r="B273" s="34" t="s">
        <v>187</v>
      </c>
      <c r="C273" s="34" t="s">
        <v>115</v>
      </c>
      <c r="D273" s="57">
        <v>12.96</v>
      </c>
    </row>
    <row r="274" spans="1:4">
      <c r="A274" s="44">
        <v>43054</v>
      </c>
      <c r="B274" s="34" t="s">
        <v>187</v>
      </c>
      <c r="C274" s="34" t="s">
        <v>115</v>
      </c>
      <c r="D274" s="57">
        <v>22.55</v>
      </c>
    </row>
    <row r="275" spans="1:4">
      <c r="A275" s="44">
        <v>43054</v>
      </c>
      <c r="B275" s="34" t="s">
        <v>187</v>
      </c>
      <c r="C275" s="34" t="s">
        <v>115</v>
      </c>
      <c r="D275" s="57">
        <v>16.559999999999999</v>
      </c>
    </row>
    <row r="276" spans="1:4">
      <c r="A276" s="44">
        <v>43054</v>
      </c>
      <c r="B276" s="34" t="s">
        <v>25</v>
      </c>
      <c r="C276" s="34" t="s">
        <v>1</v>
      </c>
      <c r="D276" s="57">
        <v>11.42</v>
      </c>
    </row>
    <row r="277" spans="1:4">
      <c r="A277" s="44">
        <v>43055</v>
      </c>
      <c r="B277" s="34" t="s">
        <v>5</v>
      </c>
      <c r="C277" s="34" t="s">
        <v>5</v>
      </c>
      <c r="D277" s="57">
        <v>32</v>
      </c>
    </row>
    <row r="278" spans="1:4">
      <c r="A278" s="44">
        <v>43055</v>
      </c>
      <c r="B278" s="34" t="s">
        <v>18</v>
      </c>
      <c r="C278" s="34" t="s">
        <v>1</v>
      </c>
      <c r="D278" s="57">
        <v>13.55</v>
      </c>
    </row>
    <row r="279" spans="1:4">
      <c r="A279" s="44">
        <v>43056</v>
      </c>
      <c r="B279" s="34" t="s">
        <v>20</v>
      </c>
      <c r="C279" s="34" t="s">
        <v>1</v>
      </c>
      <c r="D279" s="57">
        <v>22.54</v>
      </c>
    </row>
    <row r="280" spans="1:4">
      <c r="A280" s="44">
        <v>43057</v>
      </c>
      <c r="B280" s="34" t="s">
        <v>23</v>
      </c>
      <c r="C280" s="34" t="s">
        <v>1</v>
      </c>
      <c r="D280" s="57">
        <v>9.25</v>
      </c>
    </row>
    <row r="281" spans="1:4">
      <c r="A281" s="44">
        <v>43057</v>
      </c>
      <c r="B281" s="34" t="s">
        <v>25</v>
      </c>
      <c r="C281" s="34" t="s">
        <v>1</v>
      </c>
      <c r="D281" s="57">
        <v>13.23</v>
      </c>
    </row>
    <row r="282" spans="1:4">
      <c r="A282" s="44">
        <v>43057</v>
      </c>
      <c r="B282" s="34" t="s">
        <v>201</v>
      </c>
      <c r="C282" s="34" t="s">
        <v>125</v>
      </c>
      <c r="D282" s="57">
        <v>12.27</v>
      </c>
    </row>
    <row r="283" spans="1:4">
      <c r="A283" s="44">
        <v>43059</v>
      </c>
      <c r="B283" s="34" t="s">
        <v>200</v>
      </c>
      <c r="C283" s="34" t="s">
        <v>116</v>
      </c>
      <c r="D283" s="57">
        <v>17.989999999999998</v>
      </c>
    </row>
    <row r="284" spans="1:4">
      <c r="A284" s="44">
        <v>43058</v>
      </c>
      <c r="B284" s="34" t="s">
        <v>23</v>
      </c>
      <c r="C284" s="34" t="s">
        <v>1</v>
      </c>
      <c r="D284" s="57">
        <v>15.19</v>
      </c>
    </row>
    <row r="285" spans="1:4">
      <c r="A285" s="44">
        <v>43060</v>
      </c>
      <c r="B285" s="34" t="s">
        <v>5</v>
      </c>
      <c r="C285" s="34" t="s">
        <v>5</v>
      </c>
      <c r="D285" s="57">
        <v>32</v>
      </c>
    </row>
    <row r="286" spans="1:4">
      <c r="A286" s="44">
        <v>43060</v>
      </c>
      <c r="B286" s="34" t="s">
        <v>18</v>
      </c>
      <c r="C286" s="34" t="s">
        <v>1</v>
      </c>
      <c r="D286" s="57">
        <v>11.92</v>
      </c>
    </row>
    <row r="287" spans="1:4">
      <c r="A287" s="44">
        <v>43060</v>
      </c>
      <c r="B287" s="34" t="s">
        <v>202</v>
      </c>
      <c r="C287" s="34" t="s">
        <v>116</v>
      </c>
      <c r="D287" s="57">
        <v>12.88</v>
      </c>
    </row>
    <row r="288" spans="1:4">
      <c r="A288" s="44">
        <v>43060</v>
      </c>
      <c r="B288" s="34" t="s">
        <v>203</v>
      </c>
      <c r="C288" s="34" t="s">
        <v>1</v>
      </c>
      <c r="D288" s="57">
        <v>13.88</v>
      </c>
    </row>
    <row r="289" spans="1:4">
      <c r="A289" s="44">
        <v>43060</v>
      </c>
      <c r="B289" s="34" t="s">
        <v>204</v>
      </c>
      <c r="C289" s="34" t="s">
        <v>116</v>
      </c>
      <c r="D289" s="57">
        <v>30.76</v>
      </c>
    </row>
    <row r="290" spans="1:4">
      <c r="A290" s="44">
        <v>43061</v>
      </c>
      <c r="B290" s="34" t="s">
        <v>205</v>
      </c>
      <c r="C290" s="34" t="s">
        <v>127</v>
      </c>
      <c r="D290" s="57">
        <v>53.35</v>
      </c>
    </row>
    <row r="291" spans="1:4">
      <c r="A291" s="44">
        <v>43061</v>
      </c>
      <c r="B291" s="34" t="s">
        <v>206</v>
      </c>
      <c r="C291" s="34" t="s">
        <v>1</v>
      </c>
      <c r="D291" s="57">
        <v>11</v>
      </c>
    </row>
    <row r="292" spans="1:4">
      <c r="A292" s="44">
        <v>43063</v>
      </c>
      <c r="B292" s="34" t="s">
        <v>207</v>
      </c>
      <c r="C292" s="34" t="s">
        <v>115</v>
      </c>
      <c r="D292" s="57">
        <v>95.3</v>
      </c>
    </row>
    <row r="293" spans="1:4">
      <c r="A293" s="44">
        <v>43066</v>
      </c>
      <c r="B293" s="34" t="s">
        <v>208</v>
      </c>
      <c r="C293" s="34" t="s">
        <v>115</v>
      </c>
      <c r="D293" s="57">
        <v>13</v>
      </c>
    </row>
    <row r="294" spans="1:4">
      <c r="A294" s="44">
        <v>43066</v>
      </c>
      <c r="B294" s="34" t="s">
        <v>169</v>
      </c>
      <c r="C294" s="34" t="s">
        <v>1</v>
      </c>
      <c r="D294" s="57">
        <v>6.75</v>
      </c>
    </row>
    <row r="295" spans="1:4">
      <c r="A295" s="44">
        <v>43066</v>
      </c>
      <c r="B295" s="34" t="s">
        <v>18</v>
      </c>
      <c r="C295" s="34" t="s">
        <v>1</v>
      </c>
      <c r="D295" s="57">
        <v>13.55</v>
      </c>
    </row>
    <row r="296" spans="1:4">
      <c r="A296" s="44">
        <v>43066</v>
      </c>
      <c r="B296" s="34" t="s">
        <v>209</v>
      </c>
      <c r="C296" s="34" t="s">
        <v>45</v>
      </c>
      <c r="D296" s="57">
        <v>75</v>
      </c>
    </row>
    <row r="297" spans="1:4">
      <c r="A297" s="44">
        <v>43066</v>
      </c>
      <c r="B297" s="34" t="s">
        <v>210</v>
      </c>
      <c r="C297" s="34" t="s">
        <v>46</v>
      </c>
      <c r="D297" s="57">
        <v>1400</v>
      </c>
    </row>
    <row r="298" spans="1:4">
      <c r="A298" s="44">
        <v>43066</v>
      </c>
      <c r="B298" s="34" t="s">
        <v>211</v>
      </c>
      <c r="C298" s="34" t="s">
        <v>45</v>
      </c>
      <c r="D298" s="57">
        <v>65.89</v>
      </c>
    </row>
    <row r="299" spans="1:4">
      <c r="A299" s="44">
        <v>43066</v>
      </c>
      <c r="B299" s="34" t="s">
        <v>35</v>
      </c>
      <c r="C299" s="34" t="s">
        <v>1</v>
      </c>
      <c r="D299" s="57">
        <v>6.25</v>
      </c>
    </row>
    <row r="300" spans="1:4">
      <c r="A300" s="44">
        <v>43067</v>
      </c>
      <c r="B300" s="34" t="s">
        <v>5</v>
      </c>
      <c r="C300" s="34" t="s">
        <v>5</v>
      </c>
      <c r="D300" s="57">
        <v>32</v>
      </c>
    </row>
    <row r="301" spans="1:4">
      <c r="A301" s="44">
        <v>43067</v>
      </c>
      <c r="B301" s="34" t="s">
        <v>212</v>
      </c>
      <c r="C301" s="34" t="s">
        <v>1</v>
      </c>
      <c r="D301" s="57">
        <v>12.52</v>
      </c>
    </row>
    <row r="302" spans="1:4">
      <c r="A302" s="44">
        <v>43068</v>
      </c>
      <c r="B302" s="34" t="s">
        <v>213</v>
      </c>
      <c r="C302" s="34" t="s">
        <v>1</v>
      </c>
      <c r="D302" s="57">
        <v>10.83</v>
      </c>
    </row>
    <row r="303" spans="1:4">
      <c r="A303" s="44">
        <v>43068</v>
      </c>
      <c r="B303" s="34" t="s">
        <v>25</v>
      </c>
      <c r="C303" s="34" t="s">
        <v>1</v>
      </c>
      <c r="D303" s="57">
        <v>11.42</v>
      </c>
    </row>
    <row r="304" spans="1:4">
      <c r="A304" s="44">
        <v>43069</v>
      </c>
      <c r="B304" s="34" t="s">
        <v>165</v>
      </c>
      <c r="C304" s="34" t="s">
        <v>1</v>
      </c>
      <c r="D304" s="57">
        <v>7.89</v>
      </c>
    </row>
    <row r="305" spans="1:4">
      <c r="A305" s="44">
        <v>43069</v>
      </c>
      <c r="B305" s="34" t="s">
        <v>10</v>
      </c>
      <c r="C305" s="34" t="s">
        <v>1</v>
      </c>
      <c r="D305" s="57">
        <v>11.74</v>
      </c>
    </row>
    <row r="306" spans="1:4">
      <c r="A306" s="40">
        <v>43070</v>
      </c>
      <c r="B306" s="35" t="s">
        <v>4</v>
      </c>
      <c r="C306" s="36" t="s">
        <v>141</v>
      </c>
      <c r="D306" s="58">
        <v>44.99</v>
      </c>
    </row>
    <row r="307" spans="1:4">
      <c r="A307" s="40">
        <v>43070</v>
      </c>
      <c r="B307" s="35" t="s">
        <v>18</v>
      </c>
      <c r="C307" s="36" t="s">
        <v>1</v>
      </c>
      <c r="D307" s="58">
        <v>13.55</v>
      </c>
    </row>
    <row r="308" spans="1:4">
      <c r="A308" s="47">
        <v>43070</v>
      </c>
      <c r="B308" s="36" t="s">
        <v>214</v>
      </c>
      <c r="C308" s="36" t="s">
        <v>116</v>
      </c>
      <c r="D308" s="59">
        <v>26.74</v>
      </c>
    </row>
    <row r="309" spans="1:4">
      <c r="A309" s="45">
        <v>43074</v>
      </c>
      <c r="B309" s="37" t="s">
        <v>215</v>
      </c>
      <c r="C309" s="37" t="s">
        <v>125</v>
      </c>
      <c r="D309" s="60">
        <v>12.07</v>
      </c>
    </row>
    <row r="310" spans="1:4">
      <c r="A310" s="45">
        <v>43073</v>
      </c>
      <c r="B310" s="38" t="s">
        <v>25</v>
      </c>
      <c r="C310" s="38" t="s">
        <v>1</v>
      </c>
      <c r="D310" s="61">
        <v>11.42</v>
      </c>
    </row>
    <row r="311" spans="1:4">
      <c r="A311" s="45">
        <v>43073</v>
      </c>
      <c r="B311" s="38" t="s">
        <v>213</v>
      </c>
      <c r="C311" s="38" t="s">
        <v>1</v>
      </c>
      <c r="D311" s="61">
        <v>10.83</v>
      </c>
    </row>
    <row r="312" spans="1:4">
      <c r="A312" s="46">
        <v>43074</v>
      </c>
      <c r="B312" s="38" t="s">
        <v>5</v>
      </c>
      <c r="C312" s="38" t="s">
        <v>5</v>
      </c>
      <c r="D312" s="61">
        <v>32</v>
      </c>
    </row>
    <row r="313" spans="1:4">
      <c r="A313" s="46">
        <v>43074</v>
      </c>
      <c r="B313" s="38" t="s">
        <v>216</v>
      </c>
      <c r="C313" s="38" t="s">
        <v>1</v>
      </c>
      <c r="D313" s="61">
        <v>20.7</v>
      </c>
    </row>
    <row r="314" spans="1:4">
      <c r="A314" s="45">
        <v>43075</v>
      </c>
      <c r="B314" s="38" t="s">
        <v>22</v>
      </c>
      <c r="C314" s="38" t="s">
        <v>142</v>
      </c>
      <c r="D314" s="61">
        <v>10</v>
      </c>
    </row>
    <row r="315" spans="1:4">
      <c r="A315" s="45">
        <v>43075</v>
      </c>
      <c r="B315" s="38" t="s">
        <v>217</v>
      </c>
      <c r="C315" s="38" t="s">
        <v>1</v>
      </c>
      <c r="D315" s="61">
        <v>10.07</v>
      </c>
    </row>
    <row r="316" spans="1:4">
      <c r="A316" s="45">
        <v>43075</v>
      </c>
      <c r="B316" s="38" t="s">
        <v>35</v>
      </c>
      <c r="C316" s="38" t="s">
        <v>1</v>
      </c>
      <c r="D316" s="61">
        <v>7</v>
      </c>
    </row>
    <row r="317" spans="1:4">
      <c r="A317" s="45">
        <v>43076</v>
      </c>
      <c r="B317" s="38" t="s">
        <v>18</v>
      </c>
      <c r="C317" s="38" t="s">
        <v>1</v>
      </c>
      <c r="D317" s="61">
        <v>13.55</v>
      </c>
    </row>
    <row r="318" spans="1:4">
      <c r="A318" s="45">
        <v>43077</v>
      </c>
      <c r="B318" s="38" t="s">
        <v>213</v>
      </c>
      <c r="C318" s="38" t="s">
        <v>1</v>
      </c>
      <c r="D318" s="61">
        <v>10.83</v>
      </c>
    </row>
    <row r="319" spans="1:4">
      <c r="A319" s="45">
        <v>43077</v>
      </c>
      <c r="B319" s="38" t="s">
        <v>10</v>
      </c>
      <c r="C319" s="38" t="s">
        <v>1</v>
      </c>
      <c r="D319" s="61">
        <v>11.74</v>
      </c>
    </row>
    <row r="320" spans="1:4">
      <c r="A320" s="45">
        <v>43077</v>
      </c>
      <c r="B320" s="38" t="s">
        <v>84</v>
      </c>
      <c r="C320" s="38" t="s">
        <v>125</v>
      </c>
      <c r="D320" s="61">
        <v>12.27</v>
      </c>
    </row>
    <row r="321" spans="1:4">
      <c r="A321" s="45">
        <v>43078</v>
      </c>
      <c r="B321" s="38" t="s">
        <v>218</v>
      </c>
      <c r="C321" s="38" t="s">
        <v>118</v>
      </c>
      <c r="D321" s="61">
        <v>34.82</v>
      </c>
    </row>
    <row r="322" spans="1:4">
      <c r="A322" s="48">
        <v>43078</v>
      </c>
      <c r="B322" s="39" t="s">
        <v>219</v>
      </c>
      <c r="C322" s="39" t="s">
        <v>1</v>
      </c>
      <c r="D322" s="62">
        <v>28.49</v>
      </c>
    </row>
    <row r="323" spans="1:4">
      <c r="A323" s="48">
        <v>43079</v>
      </c>
      <c r="B323" s="39" t="s">
        <v>101</v>
      </c>
      <c r="C323" s="39" t="s">
        <v>1</v>
      </c>
      <c r="D323" s="62">
        <v>17.75</v>
      </c>
    </row>
    <row r="324" spans="1:4">
      <c r="A324" s="48">
        <v>43080</v>
      </c>
      <c r="B324" s="39" t="s">
        <v>35</v>
      </c>
      <c r="C324" s="39" t="s">
        <v>1</v>
      </c>
      <c r="D324" s="62">
        <v>8.5</v>
      </c>
    </row>
    <row r="325" spans="1:4">
      <c r="A325" s="48">
        <v>43082</v>
      </c>
      <c r="B325" s="39" t="s">
        <v>39</v>
      </c>
      <c r="C325" s="39" t="s">
        <v>1</v>
      </c>
      <c r="D325" s="62">
        <v>10.62</v>
      </c>
    </row>
    <row r="326" spans="1:4">
      <c r="A326" s="48">
        <v>43082</v>
      </c>
      <c r="B326" s="39" t="s">
        <v>214</v>
      </c>
      <c r="C326" s="39" t="s">
        <v>116</v>
      </c>
      <c r="D326" s="62">
        <v>37.979999999999997</v>
      </c>
    </row>
    <row r="327" spans="1:4">
      <c r="A327" s="48">
        <v>43082</v>
      </c>
      <c r="B327" s="39" t="s">
        <v>220</v>
      </c>
      <c r="C327" s="39" t="s">
        <v>126</v>
      </c>
      <c r="D327" s="62">
        <v>800.38</v>
      </c>
    </row>
    <row r="328" spans="1:4">
      <c r="A328" s="48">
        <v>43083</v>
      </c>
      <c r="B328" s="39" t="s">
        <v>5</v>
      </c>
      <c r="C328" s="39" t="s">
        <v>5</v>
      </c>
      <c r="D328" s="62">
        <v>32</v>
      </c>
    </row>
    <row r="329" spans="1:4">
      <c r="A329" s="48">
        <v>43083</v>
      </c>
      <c r="B329" s="39" t="s">
        <v>221</v>
      </c>
      <c r="C329" s="39" t="s">
        <v>118</v>
      </c>
      <c r="D329" s="62">
        <v>29</v>
      </c>
    </row>
    <row r="330" spans="1:4">
      <c r="A330" s="48">
        <v>43082</v>
      </c>
      <c r="B330" s="39" t="s">
        <v>213</v>
      </c>
      <c r="C330" s="39" t="s">
        <v>1</v>
      </c>
      <c r="D330" s="62">
        <v>10.83</v>
      </c>
    </row>
    <row r="331" spans="1:4">
      <c r="A331" s="48">
        <v>43081</v>
      </c>
      <c r="B331" s="39" t="s">
        <v>48</v>
      </c>
      <c r="C331" s="39" t="s">
        <v>1</v>
      </c>
      <c r="D331" s="62">
        <v>10</v>
      </c>
    </row>
    <row r="332" spans="1:4">
      <c r="A332" s="48">
        <v>43083</v>
      </c>
      <c r="B332" s="39" t="s">
        <v>217</v>
      </c>
      <c r="C332" s="39" t="s">
        <v>1</v>
      </c>
      <c r="D332" s="62">
        <v>7.89</v>
      </c>
    </row>
    <row r="333" spans="1:4">
      <c r="A333" s="48">
        <v>43084</v>
      </c>
      <c r="B333" s="39" t="s">
        <v>222</v>
      </c>
      <c r="C333" s="39" t="s">
        <v>1</v>
      </c>
      <c r="D333" s="62">
        <v>12.52</v>
      </c>
    </row>
    <row r="334" spans="1:4">
      <c r="A334" s="48">
        <v>43084</v>
      </c>
      <c r="B334" s="39" t="s">
        <v>169</v>
      </c>
      <c r="C334" s="39" t="s">
        <v>1</v>
      </c>
      <c r="D334" s="62">
        <v>4.5</v>
      </c>
    </row>
    <row r="335" spans="1:4">
      <c r="A335" s="48">
        <v>43085</v>
      </c>
      <c r="B335" s="39" t="s">
        <v>223</v>
      </c>
      <c r="C335" s="39" t="s">
        <v>128</v>
      </c>
      <c r="D335" s="62">
        <v>159.47</v>
      </c>
    </row>
    <row r="336" spans="1:4">
      <c r="A336" s="48">
        <v>43085</v>
      </c>
      <c r="B336" s="39" t="s">
        <v>224</v>
      </c>
      <c r="C336" s="39" t="s">
        <v>127</v>
      </c>
      <c r="D336" s="62">
        <v>30</v>
      </c>
    </row>
    <row r="337" spans="1:4">
      <c r="A337" s="48">
        <v>43085</v>
      </c>
      <c r="B337" s="39" t="s">
        <v>225</v>
      </c>
      <c r="C337" s="39" t="s">
        <v>127</v>
      </c>
      <c r="D337" s="62">
        <v>49.99</v>
      </c>
    </row>
    <row r="338" spans="1:4">
      <c r="A338" s="48">
        <v>43085</v>
      </c>
      <c r="B338" s="39" t="s">
        <v>226</v>
      </c>
      <c r="C338" s="39" t="s">
        <v>127</v>
      </c>
      <c r="D338" s="62">
        <v>47.98</v>
      </c>
    </row>
    <row r="339" spans="1:4">
      <c r="A339" s="48">
        <v>43085</v>
      </c>
      <c r="B339" s="39" t="s">
        <v>34</v>
      </c>
      <c r="C339" s="39" t="s">
        <v>1</v>
      </c>
      <c r="D339" s="62">
        <v>10</v>
      </c>
    </row>
    <row r="340" spans="1:4">
      <c r="A340" s="20">
        <v>43086</v>
      </c>
      <c r="B340" s="3" t="s">
        <v>25</v>
      </c>
      <c r="C340" s="3" t="s">
        <v>1</v>
      </c>
      <c r="D340" s="55">
        <v>14.33</v>
      </c>
    </row>
    <row r="341" spans="1:4">
      <c r="A341" s="20">
        <v>43085</v>
      </c>
      <c r="B341" s="3" t="s">
        <v>230</v>
      </c>
      <c r="C341" s="3" t="s">
        <v>128</v>
      </c>
      <c r="D341" s="55">
        <v>4.78</v>
      </c>
    </row>
    <row r="342" spans="1:4">
      <c r="A342" s="20">
        <v>43087</v>
      </c>
      <c r="B342" s="3" t="s">
        <v>213</v>
      </c>
      <c r="C342" s="3" t="s">
        <v>1</v>
      </c>
      <c r="D342" s="55">
        <v>24.67</v>
      </c>
    </row>
    <row r="343" spans="1:4">
      <c r="A343" s="20">
        <v>43087</v>
      </c>
      <c r="B343" s="3" t="s">
        <v>214</v>
      </c>
      <c r="C343" s="3" t="s">
        <v>116</v>
      </c>
      <c r="D343" s="55">
        <v>25.81</v>
      </c>
    </row>
    <row r="344" spans="1:4">
      <c r="A344" s="20">
        <v>43089</v>
      </c>
      <c r="B344" s="3" t="s">
        <v>231</v>
      </c>
      <c r="C344" s="3" t="s">
        <v>127</v>
      </c>
      <c r="D344" s="55">
        <v>22.85</v>
      </c>
    </row>
    <row r="345" spans="1:4">
      <c r="A345" s="20">
        <v>43090</v>
      </c>
      <c r="B345" s="3" t="s">
        <v>5</v>
      </c>
      <c r="C345" s="75" t="s">
        <v>5</v>
      </c>
      <c r="D345" s="55">
        <v>32</v>
      </c>
    </row>
    <row r="346" spans="1:4">
      <c r="A346" s="20">
        <v>43088</v>
      </c>
      <c r="B346" s="3" t="s">
        <v>48</v>
      </c>
      <c r="C346" s="3" t="s">
        <v>1</v>
      </c>
      <c r="D346" s="55">
        <v>10.35</v>
      </c>
    </row>
    <row r="347" spans="1:4">
      <c r="A347" s="20">
        <v>43089</v>
      </c>
      <c r="B347" s="3" t="s">
        <v>217</v>
      </c>
      <c r="C347" s="3" t="s">
        <v>1</v>
      </c>
      <c r="D347" s="55">
        <v>7.89</v>
      </c>
    </row>
    <row r="348" spans="1:4">
      <c r="A348" s="20">
        <v>43090</v>
      </c>
      <c r="B348" s="3" t="s">
        <v>219</v>
      </c>
      <c r="C348" s="3" t="s">
        <v>1</v>
      </c>
      <c r="D348" s="55">
        <v>28.49</v>
      </c>
    </row>
    <row r="349" spans="1:4">
      <c r="A349" s="20">
        <v>43092</v>
      </c>
      <c r="B349" s="3" t="s">
        <v>18</v>
      </c>
      <c r="C349" s="3" t="s">
        <v>1</v>
      </c>
      <c r="D349" s="55">
        <v>17.91</v>
      </c>
    </row>
    <row r="350" spans="1:4">
      <c r="A350" s="20">
        <v>43091</v>
      </c>
      <c r="B350" s="3" t="s">
        <v>34</v>
      </c>
      <c r="C350" s="3" t="s">
        <v>1</v>
      </c>
      <c r="D350" s="55">
        <v>11.11</v>
      </c>
    </row>
    <row r="351" spans="1:4">
      <c r="A351" s="20">
        <v>43092</v>
      </c>
      <c r="B351" s="3" t="s">
        <v>196</v>
      </c>
      <c r="C351" s="3" t="s">
        <v>115</v>
      </c>
      <c r="D351" s="55">
        <v>63.35</v>
      </c>
    </row>
    <row r="352" spans="1:4">
      <c r="A352" s="20">
        <v>43099</v>
      </c>
      <c r="B352" s="3" t="s">
        <v>232</v>
      </c>
      <c r="C352" s="3" t="s">
        <v>118</v>
      </c>
      <c r="D352" s="55">
        <v>15.64</v>
      </c>
    </row>
    <row r="353" spans="1:4">
      <c r="A353" s="20">
        <v>43099</v>
      </c>
      <c r="B353" s="3" t="s">
        <v>197</v>
      </c>
      <c r="C353" s="3" t="s">
        <v>115</v>
      </c>
      <c r="D353" s="55">
        <v>63.36</v>
      </c>
    </row>
    <row r="354" spans="1:4">
      <c r="A354" s="20">
        <v>43100</v>
      </c>
      <c r="B354" s="3" t="s">
        <v>233</v>
      </c>
      <c r="C354" s="3" t="s">
        <v>118</v>
      </c>
      <c r="D354" s="55">
        <v>65.53</v>
      </c>
    </row>
    <row r="355" spans="1:4">
      <c r="A355" s="20">
        <v>43100</v>
      </c>
      <c r="B355" s="3" t="s">
        <v>5</v>
      </c>
      <c r="C355" s="3" t="s">
        <v>5</v>
      </c>
      <c r="D355" s="55">
        <v>32</v>
      </c>
    </row>
    <row r="356" spans="1:4">
      <c r="A356" s="20">
        <v>43100</v>
      </c>
      <c r="B356" s="3" t="s">
        <v>234</v>
      </c>
      <c r="C356" s="3" t="s">
        <v>1</v>
      </c>
      <c r="D356" s="55">
        <v>13.23</v>
      </c>
    </row>
    <row r="357" spans="1:4">
      <c r="A357" s="20">
        <v>43101</v>
      </c>
      <c r="B357" s="3" t="s">
        <v>141</v>
      </c>
      <c r="C357" s="3" t="s">
        <v>141</v>
      </c>
      <c r="D357" s="55">
        <v>43.54</v>
      </c>
    </row>
    <row r="358" spans="1:4">
      <c r="A358" s="20">
        <v>43101</v>
      </c>
      <c r="B358" s="3" t="s">
        <v>235</v>
      </c>
      <c r="C358" s="3" t="s">
        <v>118</v>
      </c>
      <c r="D358" s="55">
        <v>62.26</v>
      </c>
    </row>
    <row r="359" spans="1:4">
      <c r="A359" s="20">
        <v>43101</v>
      </c>
      <c r="B359" s="3" t="s">
        <v>236</v>
      </c>
      <c r="C359" s="3" t="s">
        <v>125</v>
      </c>
      <c r="D359" s="55">
        <v>21.51</v>
      </c>
    </row>
    <row r="360" spans="1:4">
      <c r="A360" s="20">
        <v>43101</v>
      </c>
      <c r="B360" s="3" t="s">
        <v>237</v>
      </c>
      <c r="C360" s="3" t="s">
        <v>127</v>
      </c>
      <c r="D360" s="55">
        <v>548.57000000000005</v>
      </c>
    </row>
    <row r="361" spans="1:4">
      <c r="A361" s="20">
        <v>43102</v>
      </c>
      <c r="B361" s="3" t="s">
        <v>169</v>
      </c>
      <c r="C361" s="3" t="s">
        <v>1</v>
      </c>
      <c r="D361" s="55">
        <v>11.25</v>
      </c>
    </row>
    <row r="362" spans="1:4">
      <c r="A362" s="20">
        <v>43102</v>
      </c>
      <c r="B362" s="3" t="s">
        <v>238</v>
      </c>
      <c r="C362" s="3" t="s">
        <v>1</v>
      </c>
      <c r="D362" s="55">
        <v>24.67</v>
      </c>
    </row>
    <row r="363" spans="1:4">
      <c r="A363" s="20">
        <v>43102</v>
      </c>
      <c r="B363" s="3" t="s">
        <v>239</v>
      </c>
      <c r="C363" s="3" t="s">
        <v>118</v>
      </c>
      <c r="D363" s="55">
        <v>46</v>
      </c>
    </row>
    <row r="364" spans="1:4">
      <c r="A364" s="20">
        <v>43104</v>
      </c>
      <c r="B364" s="3" t="s">
        <v>240</v>
      </c>
      <c r="C364" s="3" t="s">
        <v>1</v>
      </c>
      <c r="D364" s="55">
        <v>28.49</v>
      </c>
    </row>
    <row r="365" spans="1:4">
      <c r="A365" s="20">
        <v>43103</v>
      </c>
      <c r="B365" s="3" t="s">
        <v>241</v>
      </c>
      <c r="C365" s="3" t="s">
        <v>242</v>
      </c>
      <c r="D365" s="55">
        <v>27.11</v>
      </c>
    </row>
    <row r="366" spans="1:4">
      <c r="A366" s="20">
        <v>43104</v>
      </c>
      <c r="B366" s="3" t="s">
        <v>169</v>
      </c>
      <c r="C366" s="3" t="s">
        <v>1</v>
      </c>
      <c r="D366" s="55">
        <v>13.75</v>
      </c>
    </row>
    <row r="367" spans="1:4">
      <c r="A367" s="20">
        <v>43104</v>
      </c>
      <c r="B367" s="3" t="s">
        <v>243</v>
      </c>
      <c r="C367" s="3" t="s">
        <v>1</v>
      </c>
      <c r="D367" s="55">
        <v>25.04</v>
      </c>
    </row>
    <row r="368" spans="1:4">
      <c r="A368" s="20">
        <v>43104</v>
      </c>
      <c r="B368" s="3" t="s">
        <v>244</v>
      </c>
      <c r="C368" s="3" t="s">
        <v>118</v>
      </c>
      <c r="D368" s="55">
        <v>160</v>
      </c>
    </row>
    <row r="369" spans="1:4">
      <c r="A369" s="20">
        <v>43105</v>
      </c>
      <c r="B369" s="3" t="s">
        <v>169</v>
      </c>
      <c r="C369" s="3" t="s">
        <v>1</v>
      </c>
      <c r="D369" s="55">
        <v>13.75</v>
      </c>
    </row>
    <row r="370" spans="1:4">
      <c r="A370" s="20">
        <v>43105</v>
      </c>
      <c r="B370" s="3" t="s">
        <v>245</v>
      </c>
      <c r="C370" s="3" t="s">
        <v>1</v>
      </c>
      <c r="D370" s="55">
        <v>13.23</v>
      </c>
    </row>
    <row r="371" spans="1:4">
      <c r="A371" s="20">
        <v>43106</v>
      </c>
      <c r="B371" s="3" t="s">
        <v>246</v>
      </c>
      <c r="C371" s="3" t="s">
        <v>125</v>
      </c>
      <c r="D371" s="55">
        <v>81.680000000000007</v>
      </c>
    </row>
    <row r="372" spans="1:4">
      <c r="A372" s="20">
        <v>43106</v>
      </c>
      <c r="B372" s="3" t="s">
        <v>247</v>
      </c>
      <c r="C372" s="3" t="s">
        <v>118</v>
      </c>
      <c r="D372" s="55">
        <v>57</v>
      </c>
    </row>
    <row r="373" spans="1:4">
      <c r="A373" s="20">
        <v>43107</v>
      </c>
      <c r="B373" s="3" t="s">
        <v>248</v>
      </c>
      <c r="C373" s="3" t="s">
        <v>118</v>
      </c>
      <c r="D373" s="55">
        <v>75.12</v>
      </c>
    </row>
    <row r="374" spans="1:4">
      <c r="A374" s="20">
        <v>43107</v>
      </c>
      <c r="B374" s="3" t="s">
        <v>5</v>
      </c>
      <c r="C374" s="3" t="s">
        <v>5</v>
      </c>
      <c r="D374" s="55">
        <v>32</v>
      </c>
    </row>
    <row r="375" spans="1:4">
      <c r="A375" s="20">
        <v>43108</v>
      </c>
      <c r="B375" s="3" t="s">
        <v>213</v>
      </c>
      <c r="C375" s="3" t="s">
        <v>1</v>
      </c>
      <c r="D375" s="55">
        <v>10.83</v>
      </c>
    </row>
    <row r="376" spans="1:4">
      <c r="A376" s="20">
        <v>43111</v>
      </c>
      <c r="B376" s="3" t="s">
        <v>249</v>
      </c>
      <c r="C376" s="3" t="s">
        <v>116</v>
      </c>
      <c r="D376" s="55">
        <v>18.16</v>
      </c>
    </row>
    <row r="377" spans="1:4">
      <c r="A377" s="20">
        <v>43111</v>
      </c>
      <c r="B377" s="3" t="s">
        <v>39</v>
      </c>
      <c r="C377" s="3" t="s">
        <v>1</v>
      </c>
      <c r="D377" s="55">
        <v>10.61</v>
      </c>
    </row>
    <row r="378" spans="1:4">
      <c r="A378" s="20">
        <v>43112</v>
      </c>
      <c r="B378" s="3" t="s">
        <v>241</v>
      </c>
      <c r="C378" s="3" t="s">
        <v>1</v>
      </c>
      <c r="D378" s="55">
        <v>11.92</v>
      </c>
    </row>
    <row r="379" spans="1:4">
      <c r="A379" s="20">
        <v>43113</v>
      </c>
      <c r="B379" s="3" t="s">
        <v>101</v>
      </c>
      <c r="C379" s="3" t="s">
        <v>1</v>
      </c>
      <c r="D379" s="55">
        <v>16.5</v>
      </c>
    </row>
    <row r="380" spans="1:4">
      <c r="A380" s="20">
        <v>43113</v>
      </c>
      <c r="B380" s="3" t="s">
        <v>22</v>
      </c>
      <c r="C380" s="3" t="s">
        <v>142</v>
      </c>
      <c r="D380" s="55">
        <v>21</v>
      </c>
    </row>
    <row r="381" spans="1:4">
      <c r="A381" s="20">
        <v>43113</v>
      </c>
      <c r="B381" s="3" t="s">
        <v>249</v>
      </c>
      <c r="C381" s="3" t="s">
        <v>116</v>
      </c>
      <c r="D381" s="55">
        <v>40.44</v>
      </c>
    </row>
    <row r="382" spans="1:4">
      <c r="A382" s="20">
        <v>43114</v>
      </c>
      <c r="B382" s="3" t="s">
        <v>5</v>
      </c>
      <c r="C382" s="3" t="s">
        <v>5</v>
      </c>
      <c r="D382" s="55">
        <v>32</v>
      </c>
    </row>
    <row r="383" spans="1:4">
      <c r="A383" s="20">
        <v>43114</v>
      </c>
      <c r="B383" s="3" t="s">
        <v>219</v>
      </c>
      <c r="C383" s="3" t="s">
        <v>1</v>
      </c>
      <c r="D383" s="55">
        <v>28.49</v>
      </c>
    </row>
    <row r="384" spans="1:4">
      <c r="A384" s="20">
        <v>43115</v>
      </c>
      <c r="B384" s="3" t="s">
        <v>250</v>
      </c>
      <c r="C384" s="3" t="s">
        <v>1</v>
      </c>
      <c r="D384" s="55">
        <v>22.53</v>
      </c>
    </row>
    <row r="385" spans="1:4">
      <c r="A385" s="20">
        <v>43116</v>
      </c>
      <c r="B385" s="3" t="s">
        <v>25</v>
      </c>
      <c r="C385" s="3" t="s">
        <v>1</v>
      </c>
      <c r="D385" s="55">
        <v>11.42</v>
      </c>
    </row>
    <row r="386" spans="1:4">
      <c r="A386" s="20">
        <v>43117</v>
      </c>
      <c r="B386" s="3" t="s">
        <v>249</v>
      </c>
      <c r="C386" s="3" t="s">
        <v>1</v>
      </c>
      <c r="D386" s="55">
        <v>3.16</v>
      </c>
    </row>
    <row r="387" spans="1:4">
      <c r="A387" s="20">
        <v>43117</v>
      </c>
      <c r="B387" s="3" t="s">
        <v>39</v>
      </c>
      <c r="C387" s="3" t="s">
        <v>1</v>
      </c>
      <c r="D387" s="55">
        <v>10.62</v>
      </c>
    </row>
    <row r="388" spans="1:4">
      <c r="A388" s="20">
        <v>43118</v>
      </c>
      <c r="B388" s="3" t="s">
        <v>22</v>
      </c>
      <c r="C388" s="3" t="s">
        <v>142</v>
      </c>
      <c r="D388" s="55">
        <v>13.75</v>
      </c>
    </row>
    <row r="389" spans="1:4">
      <c r="A389" s="20">
        <v>43118</v>
      </c>
      <c r="B389" s="3" t="s">
        <v>169</v>
      </c>
      <c r="C389" s="3" t="s">
        <v>1</v>
      </c>
      <c r="D389" s="55">
        <v>7.5</v>
      </c>
    </row>
    <row r="390" spans="1:4">
      <c r="A390" s="20">
        <v>43118</v>
      </c>
      <c r="B390" s="3" t="s">
        <v>20</v>
      </c>
      <c r="C390" s="3" t="s">
        <v>1</v>
      </c>
      <c r="D390" s="55">
        <v>10.35</v>
      </c>
    </row>
    <row r="391" spans="1:4">
      <c r="A391" s="20">
        <v>43118</v>
      </c>
      <c r="B391" s="3" t="s">
        <v>251</v>
      </c>
      <c r="C391" s="3" t="s">
        <v>1</v>
      </c>
      <c r="D391" s="55">
        <v>27.54</v>
      </c>
    </row>
    <row r="392" spans="1:4">
      <c r="A392" s="20">
        <v>43119</v>
      </c>
      <c r="B392" s="3" t="s">
        <v>252</v>
      </c>
      <c r="C392" s="3" t="s">
        <v>1</v>
      </c>
      <c r="D392" s="55">
        <v>9.5299999999999994</v>
      </c>
    </row>
    <row r="393" spans="1:4">
      <c r="A393" s="20">
        <v>43120</v>
      </c>
      <c r="B393" s="3" t="s">
        <v>253</v>
      </c>
      <c r="C393" s="3" t="s">
        <v>128</v>
      </c>
      <c r="D393" s="55">
        <v>12.48</v>
      </c>
    </row>
    <row r="394" spans="1:4">
      <c r="A394" s="20">
        <v>43120</v>
      </c>
      <c r="B394" s="3" t="s">
        <v>254</v>
      </c>
      <c r="C394" s="3" t="s">
        <v>118</v>
      </c>
      <c r="D394" s="55">
        <v>21.78</v>
      </c>
    </row>
    <row r="395" spans="1:4">
      <c r="A395" s="20">
        <v>43120</v>
      </c>
      <c r="B395" s="3" t="s">
        <v>255</v>
      </c>
      <c r="C395" s="3" t="s">
        <v>125</v>
      </c>
      <c r="D395" s="55">
        <v>22.5</v>
      </c>
    </row>
    <row r="396" spans="1:4">
      <c r="A396" s="20">
        <v>43121</v>
      </c>
      <c r="B396" s="3" t="s">
        <v>101</v>
      </c>
      <c r="C396" s="3" t="s">
        <v>1</v>
      </c>
      <c r="D396" s="55">
        <v>15.25</v>
      </c>
    </row>
    <row r="397" spans="1:4">
      <c r="A397" s="20">
        <v>43122</v>
      </c>
      <c r="B397" s="3" t="s">
        <v>5</v>
      </c>
      <c r="C397" s="3" t="s">
        <v>5</v>
      </c>
      <c r="D397" s="55">
        <v>32</v>
      </c>
    </row>
    <row r="398" spans="1:4">
      <c r="A398" s="20">
        <v>43122</v>
      </c>
      <c r="B398" s="3" t="s">
        <v>256</v>
      </c>
      <c r="C398" s="3" t="s">
        <v>1</v>
      </c>
      <c r="D398" s="55">
        <v>37.56</v>
      </c>
    </row>
    <row r="399" spans="1:4">
      <c r="A399" s="20">
        <v>43122</v>
      </c>
      <c r="B399" s="3" t="s">
        <v>169</v>
      </c>
      <c r="C399" s="3" t="s">
        <v>1</v>
      </c>
      <c r="D399" s="55">
        <v>4.5</v>
      </c>
    </row>
    <row r="400" spans="1:4">
      <c r="A400" s="20">
        <v>43122</v>
      </c>
      <c r="B400" s="3" t="s">
        <v>241</v>
      </c>
      <c r="C400" s="3" t="s">
        <v>1</v>
      </c>
      <c r="D400" s="55">
        <v>13.55</v>
      </c>
    </row>
    <row r="401" spans="1:4">
      <c r="A401" s="20">
        <v>43123</v>
      </c>
      <c r="B401" s="3" t="s">
        <v>20</v>
      </c>
      <c r="C401" s="3" t="s">
        <v>1</v>
      </c>
      <c r="D401" s="55">
        <v>9.5299999999999994</v>
      </c>
    </row>
    <row r="402" spans="1:4">
      <c r="A402" s="20">
        <v>43125</v>
      </c>
      <c r="B402" s="3" t="s">
        <v>257</v>
      </c>
      <c r="C402" s="3" t="s">
        <v>125</v>
      </c>
      <c r="D402" s="55">
        <v>19</v>
      </c>
    </row>
    <row r="403" spans="1:4">
      <c r="A403" s="20">
        <v>43124</v>
      </c>
      <c r="B403" s="3" t="s">
        <v>169</v>
      </c>
      <c r="C403" s="3" t="s">
        <v>1</v>
      </c>
      <c r="D403" s="55">
        <v>6.25</v>
      </c>
    </row>
    <row r="404" spans="1:4">
      <c r="A404" s="20">
        <v>43124</v>
      </c>
      <c r="B404" s="3" t="s">
        <v>213</v>
      </c>
      <c r="C404" s="3" t="s">
        <v>1</v>
      </c>
      <c r="D404" s="55">
        <v>10.83</v>
      </c>
    </row>
    <row r="405" spans="1:4">
      <c r="A405" s="20">
        <v>43125</v>
      </c>
      <c r="B405" s="3" t="s">
        <v>243</v>
      </c>
      <c r="C405" s="3" t="s">
        <v>1</v>
      </c>
      <c r="D405" s="55">
        <v>12.52</v>
      </c>
    </row>
    <row r="406" spans="1:4">
      <c r="A406" s="20">
        <v>43125</v>
      </c>
      <c r="B406" s="3" t="s">
        <v>240</v>
      </c>
      <c r="C406" s="3" t="s">
        <v>1</v>
      </c>
      <c r="D406" s="55">
        <v>28.49</v>
      </c>
    </row>
    <row r="407" spans="1:4">
      <c r="A407" s="20">
        <v>43126</v>
      </c>
      <c r="B407" s="3" t="s">
        <v>258</v>
      </c>
      <c r="C407" s="3" t="s">
        <v>128</v>
      </c>
      <c r="D407" s="55">
        <v>22.99</v>
      </c>
    </row>
    <row r="408" spans="1:4">
      <c r="A408" s="20">
        <v>43127</v>
      </c>
      <c r="B408" s="3" t="s">
        <v>101</v>
      </c>
      <c r="C408" s="3" t="s">
        <v>1</v>
      </c>
      <c r="D408" s="55">
        <v>17</v>
      </c>
    </row>
    <row r="409" spans="1:4">
      <c r="A409" s="20">
        <v>43127</v>
      </c>
      <c r="B409" s="3" t="s">
        <v>259</v>
      </c>
      <c r="C409" s="3" t="s">
        <v>127</v>
      </c>
      <c r="D409" s="55">
        <v>97.93</v>
      </c>
    </row>
    <row r="410" spans="1:4">
      <c r="A410" s="20">
        <v>43127</v>
      </c>
      <c r="B410" s="3" t="s">
        <v>260</v>
      </c>
      <c r="C410" s="3" t="s">
        <v>128</v>
      </c>
      <c r="D410" s="55">
        <v>9.0299999999999994</v>
      </c>
    </row>
    <row r="411" spans="1:4">
      <c r="A411" s="20">
        <v>43127</v>
      </c>
      <c r="B411" s="3" t="s">
        <v>249</v>
      </c>
      <c r="C411" s="3" t="s">
        <v>116</v>
      </c>
      <c r="D411" s="55">
        <v>16.239999999999998</v>
      </c>
    </row>
    <row r="412" spans="1:4">
      <c r="A412" s="20">
        <v>43128</v>
      </c>
      <c r="B412" s="3" t="s">
        <v>45</v>
      </c>
      <c r="C412" s="3" t="s">
        <v>45</v>
      </c>
      <c r="D412" s="55">
        <v>67.19</v>
      </c>
    </row>
    <row r="413" spans="1:4">
      <c r="A413" s="20">
        <v>43128</v>
      </c>
      <c r="B413" s="3" t="s">
        <v>25</v>
      </c>
      <c r="C413" s="3" t="s">
        <v>1</v>
      </c>
      <c r="D413" s="55">
        <v>11.42</v>
      </c>
    </row>
    <row r="414" spans="1:4">
      <c r="A414" s="20">
        <v>43129</v>
      </c>
      <c r="B414" s="66" t="s">
        <v>258</v>
      </c>
      <c r="C414" s="66" t="s">
        <v>128</v>
      </c>
      <c r="D414" s="55">
        <v>2.5</v>
      </c>
    </row>
    <row r="415" spans="1:4">
      <c r="A415" s="20">
        <v>43130</v>
      </c>
      <c r="B415" s="66" t="s">
        <v>252</v>
      </c>
      <c r="C415" s="66" t="s">
        <v>1</v>
      </c>
      <c r="D415" s="55">
        <v>7.89</v>
      </c>
    </row>
    <row r="416" spans="1:4">
      <c r="A416" s="20">
        <v>43130</v>
      </c>
      <c r="B416" s="66" t="s">
        <v>5</v>
      </c>
      <c r="C416" s="66" t="s">
        <v>5</v>
      </c>
      <c r="D416" s="55">
        <v>10</v>
      </c>
    </row>
    <row r="417" spans="1:4">
      <c r="A417" s="20">
        <v>43130</v>
      </c>
      <c r="B417" s="66" t="s">
        <v>5</v>
      </c>
      <c r="C417" s="66" t="s">
        <v>5</v>
      </c>
      <c r="D417" s="55">
        <v>10</v>
      </c>
    </row>
    <row r="418" spans="1:4">
      <c r="A418" s="20">
        <v>43129</v>
      </c>
      <c r="B418" s="66" t="s">
        <v>169</v>
      </c>
      <c r="C418" s="66" t="s">
        <v>1</v>
      </c>
      <c r="D418" s="55">
        <v>4.75</v>
      </c>
    </row>
    <row r="419" spans="1:4">
      <c r="A419" s="20">
        <v>43130</v>
      </c>
      <c r="B419" s="66" t="s">
        <v>24</v>
      </c>
      <c r="C419" s="66" t="s">
        <v>142</v>
      </c>
      <c r="D419" s="55">
        <v>12.75</v>
      </c>
    </row>
    <row r="420" spans="1:4">
      <c r="A420" s="20">
        <v>43130</v>
      </c>
      <c r="B420" s="66" t="s">
        <v>48</v>
      </c>
      <c r="C420" s="66" t="s">
        <v>1</v>
      </c>
      <c r="D420" s="55">
        <v>10.35</v>
      </c>
    </row>
    <row r="421" spans="1:4">
      <c r="A421" s="20">
        <v>43131</v>
      </c>
      <c r="B421" s="66" t="s">
        <v>141</v>
      </c>
      <c r="C421" s="66" t="s">
        <v>141</v>
      </c>
      <c r="D421" s="55">
        <v>10</v>
      </c>
    </row>
    <row r="422" spans="1:4">
      <c r="A422" s="20">
        <v>43132</v>
      </c>
      <c r="B422" s="66" t="s">
        <v>267</v>
      </c>
      <c r="C422" s="66" t="s">
        <v>128</v>
      </c>
      <c r="D422" s="55">
        <v>129.28</v>
      </c>
    </row>
    <row r="423" spans="1:4">
      <c r="A423" s="20">
        <v>43130</v>
      </c>
      <c r="B423" s="66" t="s">
        <v>169</v>
      </c>
      <c r="C423" s="66" t="s">
        <v>1</v>
      </c>
      <c r="D423" s="55">
        <v>4.5</v>
      </c>
    </row>
    <row r="424" spans="1:4">
      <c r="A424" s="20">
        <v>43132</v>
      </c>
      <c r="B424" s="66" t="s">
        <v>101</v>
      </c>
      <c r="C424" s="66" t="s">
        <v>1</v>
      </c>
      <c r="D424" s="55">
        <v>14.75</v>
      </c>
    </row>
    <row r="425" spans="1:4">
      <c r="A425" s="20">
        <v>43132</v>
      </c>
      <c r="B425" s="66" t="s">
        <v>24</v>
      </c>
      <c r="C425" s="66" t="s">
        <v>142</v>
      </c>
      <c r="D425" s="55">
        <v>10</v>
      </c>
    </row>
    <row r="426" spans="1:4">
      <c r="A426" s="20">
        <v>43132</v>
      </c>
      <c r="B426" s="66" t="s">
        <v>239</v>
      </c>
      <c r="C426" s="66" t="s">
        <v>118</v>
      </c>
      <c r="D426" s="55">
        <v>19.55</v>
      </c>
    </row>
    <row r="427" spans="1:4">
      <c r="A427" s="20">
        <v>43132</v>
      </c>
      <c r="B427" s="66" t="s">
        <v>196</v>
      </c>
      <c r="C427" s="66" t="s">
        <v>115</v>
      </c>
      <c r="D427" s="55">
        <v>70.06</v>
      </c>
    </row>
    <row r="428" spans="1:4">
      <c r="A428" s="20">
        <v>43135</v>
      </c>
      <c r="B428" s="66" t="s">
        <v>268</v>
      </c>
      <c r="C428" s="66" t="s">
        <v>46</v>
      </c>
      <c r="D428" s="55">
        <v>673.86</v>
      </c>
    </row>
    <row r="429" spans="1:4">
      <c r="A429" s="20">
        <v>43145</v>
      </c>
      <c r="B429" s="66" t="s">
        <v>197</v>
      </c>
      <c r="C429" s="66" t="s">
        <v>115</v>
      </c>
      <c r="D429" s="55">
        <v>64</v>
      </c>
    </row>
    <row r="430" spans="1:4">
      <c r="A430" s="20">
        <v>43145</v>
      </c>
      <c r="B430" s="66" t="s">
        <v>98</v>
      </c>
      <c r="C430" s="66" t="s">
        <v>116</v>
      </c>
      <c r="D430" s="55">
        <v>10.29</v>
      </c>
    </row>
    <row r="431" spans="1:4">
      <c r="A431" s="68">
        <v>43146</v>
      </c>
      <c r="B431" s="66" t="s">
        <v>98</v>
      </c>
      <c r="C431" s="66" t="s">
        <v>116</v>
      </c>
      <c r="D431" s="55">
        <v>8.15</v>
      </c>
    </row>
    <row r="432" spans="1:4">
      <c r="A432" s="68">
        <v>43146</v>
      </c>
      <c r="B432" s="66" t="s">
        <v>269</v>
      </c>
      <c r="C432" s="66" t="s">
        <v>115</v>
      </c>
      <c r="D432" s="55">
        <v>6.38</v>
      </c>
    </row>
    <row r="433" spans="1:4">
      <c r="A433" s="68">
        <v>43146</v>
      </c>
      <c r="B433" s="66" t="s">
        <v>270</v>
      </c>
      <c r="C433" s="66" t="s">
        <v>115</v>
      </c>
      <c r="D433" s="55">
        <v>400</v>
      </c>
    </row>
    <row r="434" spans="1:4">
      <c r="A434" s="68">
        <v>43146</v>
      </c>
      <c r="B434" s="66" t="s">
        <v>271</v>
      </c>
      <c r="C434" s="66" t="s">
        <v>1</v>
      </c>
      <c r="D434" s="55">
        <v>9.25</v>
      </c>
    </row>
    <row r="435" spans="1:4">
      <c r="A435" s="68">
        <v>43147</v>
      </c>
      <c r="B435" s="66" t="s">
        <v>272</v>
      </c>
      <c r="C435" s="66" t="s">
        <v>1</v>
      </c>
      <c r="D435" s="55">
        <v>8.27</v>
      </c>
    </row>
    <row r="436" spans="1:4">
      <c r="A436" s="20">
        <v>43148</v>
      </c>
      <c r="B436" s="66" t="s">
        <v>256</v>
      </c>
      <c r="C436" s="66" t="s">
        <v>1</v>
      </c>
      <c r="D436" s="55">
        <v>18.690000000000001</v>
      </c>
    </row>
    <row r="437" spans="1:4">
      <c r="A437" s="68">
        <v>43148</v>
      </c>
      <c r="B437" s="66" t="s">
        <v>271</v>
      </c>
      <c r="C437" s="66" t="s">
        <v>1</v>
      </c>
      <c r="D437" s="55">
        <v>10.5</v>
      </c>
    </row>
    <row r="438" spans="1:4">
      <c r="A438" s="20">
        <v>43148</v>
      </c>
      <c r="B438" s="66" t="s">
        <v>273</v>
      </c>
      <c r="C438" s="66" t="s">
        <v>1</v>
      </c>
      <c r="D438" s="55">
        <v>9.6999999999999993</v>
      </c>
    </row>
    <row r="439" spans="1:4">
      <c r="A439" s="20">
        <v>43148</v>
      </c>
      <c r="B439" s="66" t="s">
        <v>25</v>
      </c>
      <c r="C439" s="66" t="s">
        <v>1</v>
      </c>
      <c r="D439" s="55">
        <v>27.93</v>
      </c>
    </row>
    <row r="440" spans="1:4">
      <c r="A440" s="20">
        <v>43149</v>
      </c>
      <c r="B440" s="66" t="s">
        <v>274</v>
      </c>
      <c r="C440" s="66" t="s">
        <v>1</v>
      </c>
      <c r="D440" s="55">
        <v>19.34</v>
      </c>
    </row>
    <row r="441" spans="1:4">
      <c r="A441" s="20">
        <v>43150</v>
      </c>
      <c r="B441" s="66" t="s">
        <v>98</v>
      </c>
      <c r="C441" s="66" t="s">
        <v>116</v>
      </c>
      <c r="D441" s="55">
        <v>17.64</v>
      </c>
    </row>
    <row r="442" spans="1:4">
      <c r="A442" s="20">
        <v>43150</v>
      </c>
      <c r="B442" s="66" t="s">
        <v>271</v>
      </c>
      <c r="C442" s="66" t="s">
        <v>1</v>
      </c>
      <c r="D442" s="55">
        <v>6.75</v>
      </c>
    </row>
    <row r="443" spans="1:4">
      <c r="A443" s="20">
        <v>43150</v>
      </c>
      <c r="B443" s="66" t="s">
        <v>275</v>
      </c>
      <c r="C443" s="66" t="s">
        <v>118</v>
      </c>
      <c r="D443" s="55">
        <v>18.809999999999999</v>
      </c>
    </row>
    <row r="444" spans="1:4">
      <c r="A444" s="20">
        <v>43149</v>
      </c>
      <c r="B444" s="66" t="s">
        <v>88</v>
      </c>
      <c r="C444" s="66" t="s">
        <v>118</v>
      </c>
      <c r="D444" s="55">
        <v>11.96</v>
      </c>
    </row>
    <row r="445" spans="1:4">
      <c r="A445" s="20">
        <v>43152</v>
      </c>
      <c r="B445" s="66" t="s">
        <v>35</v>
      </c>
      <c r="C445" s="66" t="s">
        <v>1</v>
      </c>
      <c r="D445" s="55">
        <v>18.690000000000001</v>
      </c>
    </row>
    <row r="446" spans="1:4">
      <c r="A446" s="20">
        <v>43154</v>
      </c>
      <c r="B446" s="66" t="s">
        <v>277</v>
      </c>
      <c r="C446" s="66" t="s">
        <v>125</v>
      </c>
      <c r="D446" s="55">
        <v>34.869999999999997</v>
      </c>
    </row>
    <row r="447" spans="1:4">
      <c r="A447" s="20">
        <v>43154</v>
      </c>
      <c r="B447" s="66" t="s">
        <v>278</v>
      </c>
      <c r="C447" s="66" t="s">
        <v>1</v>
      </c>
      <c r="D447" s="55">
        <v>17.29</v>
      </c>
    </row>
    <row r="448" spans="1:4">
      <c r="A448" s="20">
        <v>43155</v>
      </c>
      <c r="B448" s="66" t="s">
        <v>274</v>
      </c>
      <c r="C448" s="66" t="s">
        <v>1</v>
      </c>
      <c r="D448" s="55">
        <v>17.43</v>
      </c>
    </row>
    <row r="449" spans="1:4">
      <c r="A449" s="20">
        <v>43155</v>
      </c>
      <c r="B449" s="66" t="s">
        <v>271</v>
      </c>
      <c r="C449" s="66" t="s">
        <v>1</v>
      </c>
      <c r="D449" s="55">
        <v>7.25</v>
      </c>
    </row>
    <row r="450" spans="1:4">
      <c r="A450" s="20">
        <v>43155</v>
      </c>
      <c r="B450" s="66" t="s">
        <v>279</v>
      </c>
      <c r="C450" s="66" t="s">
        <v>128</v>
      </c>
      <c r="D450" s="55">
        <v>801.66</v>
      </c>
    </row>
    <row r="451" spans="1:4">
      <c r="A451" s="20">
        <v>43155</v>
      </c>
      <c r="B451" s="66" t="s">
        <v>280</v>
      </c>
      <c r="C451" s="66" t="s">
        <v>128</v>
      </c>
      <c r="D451" s="55">
        <v>58</v>
      </c>
    </row>
    <row r="452" spans="1:4">
      <c r="A452" s="20">
        <v>43156</v>
      </c>
      <c r="B452" s="66" t="s">
        <v>281</v>
      </c>
      <c r="C452" s="66" t="s">
        <v>46</v>
      </c>
      <c r="D452" s="55">
        <v>358</v>
      </c>
    </row>
    <row r="453" spans="1:4">
      <c r="A453" s="20">
        <v>43156</v>
      </c>
      <c r="B453" s="66" t="s">
        <v>271</v>
      </c>
      <c r="C453" s="66" t="s">
        <v>1</v>
      </c>
      <c r="D453" s="55">
        <v>7.25</v>
      </c>
    </row>
    <row r="454" spans="1:4">
      <c r="A454" s="20">
        <v>43157</v>
      </c>
      <c r="B454" s="66" t="s">
        <v>274</v>
      </c>
      <c r="C454" s="66" t="s">
        <v>1</v>
      </c>
      <c r="D454" s="55">
        <v>25.01</v>
      </c>
    </row>
    <row r="455" spans="1:4">
      <c r="A455" s="20">
        <v>43158</v>
      </c>
      <c r="B455" s="66" t="s">
        <v>269</v>
      </c>
      <c r="C455" s="66" t="s">
        <v>115</v>
      </c>
      <c r="D455" s="55">
        <v>24</v>
      </c>
    </row>
    <row r="456" spans="1:4">
      <c r="A456" s="20">
        <v>43159</v>
      </c>
      <c r="B456" s="66" t="s">
        <v>282</v>
      </c>
      <c r="C456" s="66" t="s">
        <v>128</v>
      </c>
      <c r="D456" s="55">
        <v>12.99</v>
      </c>
    </row>
    <row r="457" spans="1:4">
      <c r="A457" s="20">
        <v>43159</v>
      </c>
      <c r="B457" s="66" t="s">
        <v>274</v>
      </c>
      <c r="C457" s="66" t="s">
        <v>1</v>
      </c>
      <c r="D457" s="55">
        <v>22.98</v>
      </c>
    </row>
    <row r="458" spans="1:4">
      <c r="A458" s="20">
        <v>43160</v>
      </c>
      <c r="B458" s="66" t="s">
        <v>284</v>
      </c>
      <c r="C458" s="66" t="s">
        <v>128</v>
      </c>
      <c r="D458" s="55">
        <v>7.45</v>
      </c>
    </row>
    <row r="459" spans="1:4">
      <c r="A459" s="20">
        <v>43160</v>
      </c>
      <c r="B459" s="66" t="s">
        <v>256</v>
      </c>
      <c r="C459" s="66" t="s">
        <v>1</v>
      </c>
      <c r="D459" s="55">
        <v>21.44</v>
      </c>
    </row>
    <row r="460" spans="1:4">
      <c r="A460" s="20">
        <v>43160</v>
      </c>
      <c r="B460" s="66" t="s">
        <v>285</v>
      </c>
      <c r="C460" s="66" t="s">
        <v>115</v>
      </c>
      <c r="D460" s="55">
        <v>4.91</v>
      </c>
    </row>
    <row r="461" spans="1:4">
      <c r="A461" s="20">
        <v>43161</v>
      </c>
      <c r="B461" s="66" t="s">
        <v>285</v>
      </c>
      <c r="C461" s="66" t="s">
        <v>115</v>
      </c>
      <c r="D461" s="55">
        <v>5.47</v>
      </c>
    </row>
    <row r="462" spans="1:4">
      <c r="A462" s="20">
        <v>43161</v>
      </c>
      <c r="B462" s="66" t="s">
        <v>269</v>
      </c>
      <c r="C462" s="66" t="s">
        <v>115</v>
      </c>
      <c r="D462" s="55">
        <v>7.4</v>
      </c>
    </row>
    <row r="463" spans="1:4">
      <c r="A463" s="20">
        <v>43162</v>
      </c>
      <c r="B463" s="66" t="s">
        <v>287</v>
      </c>
      <c r="C463" s="66" t="s">
        <v>118</v>
      </c>
      <c r="D463" s="55">
        <v>21.49</v>
      </c>
    </row>
    <row r="464" spans="1:4">
      <c r="A464" s="20">
        <v>43162</v>
      </c>
      <c r="B464" s="66" t="s">
        <v>288</v>
      </c>
      <c r="C464" s="66" t="s">
        <v>127</v>
      </c>
      <c r="D464" s="55">
        <v>3.21</v>
      </c>
    </row>
    <row r="465" spans="1:4">
      <c r="A465" s="20">
        <v>43164</v>
      </c>
      <c r="B465" s="66" t="s">
        <v>289</v>
      </c>
      <c r="C465" s="66" t="s">
        <v>127</v>
      </c>
      <c r="D465" s="55">
        <v>187.64</v>
      </c>
    </row>
    <row r="466" spans="1:4">
      <c r="A466" s="20">
        <v>43164</v>
      </c>
      <c r="B466" s="66" t="s">
        <v>290</v>
      </c>
      <c r="C466" s="66" t="s">
        <v>118</v>
      </c>
      <c r="D466" s="55">
        <v>30</v>
      </c>
    </row>
    <row r="467" spans="1:4">
      <c r="A467" s="20">
        <v>43164</v>
      </c>
      <c r="B467" s="66" t="s">
        <v>291</v>
      </c>
      <c r="C467" s="66" t="s">
        <v>46</v>
      </c>
      <c r="D467" s="55">
        <v>1100</v>
      </c>
    </row>
    <row r="468" spans="1:4">
      <c r="A468" s="20">
        <v>43163</v>
      </c>
      <c r="B468" s="66" t="s">
        <v>287</v>
      </c>
      <c r="C468" s="66" t="s">
        <v>118</v>
      </c>
      <c r="D468" s="55">
        <v>21.49</v>
      </c>
    </row>
    <row r="469" spans="1:4">
      <c r="A469" s="20">
        <v>43163</v>
      </c>
      <c r="B469" s="66" t="s">
        <v>292</v>
      </c>
      <c r="C469" s="66" t="s">
        <v>115</v>
      </c>
      <c r="D469" s="55">
        <v>21.56</v>
      </c>
    </row>
    <row r="470" spans="1:4">
      <c r="A470" s="20">
        <v>43163</v>
      </c>
      <c r="B470" s="66" t="s">
        <v>293</v>
      </c>
      <c r="C470" s="66" t="s">
        <v>115</v>
      </c>
      <c r="D470" s="55">
        <v>32.479999999999997</v>
      </c>
    </row>
    <row r="471" spans="1:4">
      <c r="A471" s="20">
        <v>43164</v>
      </c>
      <c r="B471" s="66" t="s">
        <v>285</v>
      </c>
      <c r="C471" s="66" t="s">
        <v>115</v>
      </c>
      <c r="D471" s="55">
        <v>5.47</v>
      </c>
    </row>
    <row r="472" spans="1:4">
      <c r="A472" s="20">
        <v>43164</v>
      </c>
      <c r="B472" s="66" t="s">
        <v>292</v>
      </c>
      <c r="C472" s="66" t="s">
        <v>115</v>
      </c>
      <c r="D472" s="55">
        <v>34.119999999999997</v>
      </c>
    </row>
    <row r="473" spans="1:4">
      <c r="A473" s="20">
        <v>43165</v>
      </c>
      <c r="B473" s="66" t="s">
        <v>285</v>
      </c>
      <c r="C473" s="66" t="s">
        <v>115</v>
      </c>
      <c r="D473" s="55">
        <v>4.91</v>
      </c>
    </row>
    <row r="474" spans="1:4">
      <c r="A474" s="20">
        <v>43165</v>
      </c>
      <c r="B474" s="66" t="s">
        <v>296</v>
      </c>
      <c r="C474" s="66" t="s">
        <v>115</v>
      </c>
      <c r="D474" s="55">
        <v>5.47</v>
      </c>
    </row>
    <row r="475" spans="1:4">
      <c r="A475" s="20">
        <v>43165</v>
      </c>
      <c r="B475" s="66" t="s">
        <v>294</v>
      </c>
      <c r="C475" s="66" t="s">
        <v>1</v>
      </c>
      <c r="D475" s="55">
        <v>19.47</v>
      </c>
    </row>
    <row r="476" spans="1:4">
      <c r="A476" s="20">
        <v>43165</v>
      </c>
      <c r="B476" s="66" t="s">
        <v>295</v>
      </c>
      <c r="C476" s="66" t="s">
        <v>118</v>
      </c>
      <c r="D476" s="55">
        <v>120</v>
      </c>
    </row>
    <row r="477" spans="1:4">
      <c r="A477" s="20">
        <v>43166</v>
      </c>
      <c r="B477" s="66" t="s">
        <v>296</v>
      </c>
      <c r="C477" s="66" t="s">
        <v>115</v>
      </c>
      <c r="D477" s="55">
        <v>5.47</v>
      </c>
    </row>
    <row r="478" spans="1:4">
      <c r="A478" s="20">
        <v>43166</v>
      </c>
      <c r="B478" s="66" t="s">
        <v>297</v>
      </c>
      <c r="C478" s="66" t="s">
        <v>118</v>
      </c>
      <c r="D478" s="55">
        <v>21.16</v>
      </c>
    </row>
    <row r="479" spans="1:4">
      <c r="A479" s="20">
        <v>43166</v>
      </c>
      <c r="B479" s="66" t="s">
        <v>292</v>
      </c>
      <c r="C479" s="66" t="s">
        <v>118</v>
      </c>
      <c r="D479" s="55">
        <v>30.42</v>
      </c>
    </row>
    <row r="480" spans="1:4">
      <c r="A480" s="20">
        <v>43166</v>
      </c>
      <c r="B480" s="66" t="s">
        <v>294</v>
      </c>
      <c r="C480" s="66" t="s">
        <v>1</v>
      </c>
      <c r="D480" s="55">
        <v>15.12</v>
      </c>
    </row>
    <row r="481" spans="1:4">
      <c r="A481" s="20">
        <v>43167</v>
      </c>
      <c r="B481" s="66" t="s">
        <v>285</v>
      </c>
      <c r="C481" s="66" t="s">
        <v>115</v>
      </c>
      <c r="D481" s="55">
        <v>4.43</v>
      </c>
    </row>
    <row r="482" spans="1:4">
      <c r="A482" s="20">
        <v>43167</v>
      </c>
      <c r="B482" s="66" t="s">
        <v>296</v>
      </c>
      <c r="C482" s="66" t="s">
        <v>115</v>
      </c>
      <c r="D482" s="55">
        <v>5.47</v>
      </c>
    </row>
    <row r="483" spans="1:4">
      <c r="A483" s="20">
        <v>43167</v>
      </c>
      <c r="B483" s="66" t="s">
        <v>148</v>
      </c>
      <c r="C483" s="66" t="s">
        <v>118</v>
      </c>
      <c r="D483" s="55">
        <v>39.909999999999997</v>
      </c>
    </row>
    <row r="484" spans="1:4">
      <c r="A484" s="20">
        <v>43167</v>
      </c>
      <c r="B484" s="66" t="s">
        <v>294</v>
      </c>
      <c r="C484" s="66" t="s">
        <v>1</v>
      </c>
      <c r="D484" s="55">
        <v>19.47</v>
      </c>
    </row>
    <row r="485" spans="1:4">
      <c r="A485" s="20">
        <v>43167</v>
      </c>
      <c r="B485" s="66" t="s">
        <v>298</v>
      </c>
      <c r="C485" s="66" t="s">
        <v>125</v>
      </c>
      <c r="D485" s="55">
        <v>29</v>
      </c>
    </row>
    <row r="486" spans="1:4">
      <c r="A486" s="20">
        <v>43168</v>
      </c>
      <c r="B486" s="66" t="s">
        <v>294</v>
      </c>
      <c r="C486" s="66" t="s">
        <v>1</v>
      </c>
      <c r="D486" s="55">
        <v>17.670000000000002</v>
      </c>
    </row>
    <row r="487" spans="1:4">
      <c r="A487" s="20">
        <v>43169</v>
      </c>
      <c r="B487" s="66" t="s">
        <v>299</v>
      </c>
      <c r="C487" s="66" t="s">
        <v>118</v>
      </c>
      <c r="D487" s="55">
        <v>61.13</v>
      </c>
    </row>
    <row r="488" spans="1:4">
      <c r="A488" s="20">
        <v>43169</v>
      </c>
      <c r="B488" s="66" t="s">
        <v>300</v>
      </c>
      <c r="C488" s="66" t="s">
        <v>115</v>
      </c>
      <c r="D488" s="55">
        <v>8.2200000000000006</v>
      </c>
    </row>
    <row r="489" spans="1:4">
      <c r="A489" s="20">
        <v>43169</v>
      </c>
      <c r="B489" s="66" t="s">
        <v>258</v>
      </c>
      <c r="C489" s="66" t="s">
        <v>128</v>
      </c>
      <c r="D489" s="55">
        <v>20</v>
      </c>
    </row>
    <row r="490" spans="1:4">
      <c r="A490" s="20">
        <v>43169</v>
      </c>
      <c r="B490" s="66" t="s">
        <v>301</v>
      </c>
      <c r="C490" s="66" t="s">
        <v>125</v>
      </c>
      <c r="D490" s="55">
        <v>26.09</v>
      </c>
    </row>
    <row r="491" spans="1:4">
      <c r="A491" s="20">
        <v>43169</v>
      </c>
      <c r="B491" s="66" t="s">
        <v>302</v>
      </c>
      <c r="C491" s="66" t="s">
        <v>121</v>
      </c>
      <c r="D491" s="55">
        <v>86.79</v>
      </c>
    </row>
    <row r="492" spans="1:4">
      <c r="A492" s="20">
        <v>43170</v>
      </c>
      <c r="B492" s="66" t="s">
        <v>303</v>
      </c>
      <c r="C492" s="66" t="s">
        <v>118</v>
      </c>
      <c r="D492" s="55">
        <v>46.2</v>
      </c>
    </row>
    <row r="493" spans="1:4">
      <c r="A493" s="20">
        <v>43170</v>
      </c>
      <c r="B493" s="66" t="s">
        <v>304</v>
      </c>
      <c r="C493" s="66" t="s">
        <v>127</v>
      </c>
      <c r="D493" s="55">
        <v>47.72</v>
      </c>
    </row>
    <row r="494" spans="1:4">
      <c r="A494" s="20">
        <v>43170</v>
      </c>
      <c r="B494" s="66" t="s">
        <v>305</v>
      </c>
      <c r="C494" s="66" t="s">
        <v>1</v>
      </c>
      <c r="D494" s="55">
        <v>9</v>
      </c>
    </row>
    <row r="495" spans="1:4">
      <c r="A495" s="20">
        <v>43170</v>
      </c>
      <c r="B495" s="66" t="s">
        <v>312</v>
      </c>
      <c r="C495" s="66" t="s">
        <v>125</v>
      </c>
      <c r="D495" s="55">
        <f>106.14+6.51</f>
        <v>112.65</v>
      </c>
    </row>
    <row r="496" spans="1:4">
      <c r="A496" s="20">
        <v>43170</v>
      </c>
      <c r="B496" s="66" t="s">
        <v>313</v>
      </c>
      <c r="C496" s="66" t="s">
        <v>118</v>
      </c>
      <c r="D496" s="55">
        <v>21</v>
      </c>
    </row>
    <row r="497" spans="1:4">
      <c r="A497" s="20">
        <v>43171</v>
      </c>
      <c r="B497" s="66" t="s">
        <v>314</v>
      </c>
      <c r="C497" s="66" t="s">
        <v>118</v>
      </c>
      <c r="D497" s="55">
        <v>110.7</v>
      </c>
    </row>
    <row r="498" spans="1:4">
      <c r="A498" s="20">
        <v>43172</v>
      </c>
      <c r="B498" s="66" t="s">
        <v>285</v>
      </c>
      <c r="C498" s="66" t="s">
        <v>115</v>
      </c>
      <c r="D498" s="55">
        <v>4.29</v>
      </c>
    </row>
    <row r="499" spans="1:4">
      <c r="A499" s="20">
        <v>43172</v>
      </c>
      <c r="B499" s="66" t="s">
        <v>294</v>
      </c>
      <c r="C499" s="66" t="s">
        <v>1</v>
      </c>
      <c r="D499" s="55">
        <v>20.55</v>
      </c>
    </row>
    <row r="500" spans="1:4">
      <c r="A500" s="20">
        <v>43172</v>
      </c>
      <c r="B500" s="66" t="s">
        <v>296</v>
      </c>
      <c r="C500" s="66" t="s">
        <v>115</v>
      </c>
      <c r="D500" s="55">
        <v>4.91</v>
      </c>
    </row>
    <row r="501" spans="1:4">
      <c r="A501" s="20">
        <v>43173</v>
      </c>
      <c r="B501" s="66" t="s">
        <v>285</v>
      </c>
      <c r="C501" s="66" t="s">
        <v>115</v>
      </c>
      <c r="D501" s="55">
        <v>8.25</v>
      </c>
    </row>
    <row r="502" spans="1:4">
      <c r="A502" s="20">
        <v>43173</v>
      </c>
      <c r="B502" s="66" t="s">
        <v>294</v>
      </c>
      <c r="C502" s="66" t="s">
        <v>1</v>
      </c>
      <c r="D502" s="55">
        <v>23.82</v>
      </c>
    </row>
    <row r="503" spans="1:4">
      <c r="A503" s="20">
        <v>43173</v>
      </c>
      <c r="B503" s="66" t="s">
        <v>35</v>
      </c>
      <c r="C503" s="66" t="s">
        <v>1</v>
      </c>
      <c r="D503" s="55">
        <v>22.98</v>
      </c>
    </row>
    <row r="504" spans="1:4">
      <c r="A504" s="20">
        <v>43173</v>
      </c>
      <c r="B504" s="66" t="s">
        <v>316</v>
      </c>
      <c r="C504" s="66" t="s">
        <v>126</v>
      </c>
      <c r="D504" s="55">
        <v>221.6</v>
      </c>
    </row>
    <row r="505" spans="1:4">
      <c r="A505" s="20">
        <v>43174</v>
      </c>
      <c r="B505" s="66" t="s">
        <v>317</v>
      </c>
      <c r="C505" s="66" t="s">
        <v>1</v>
      </c>
      <c r="D505" s="55">
        <v>26.45</v>
      </c>
    </row>
    <row r="506" spans="1:4">
      <c r="A506" s="20">
        <v>43175</v>
      </c>
      <c r="B506" s="66" t="s">
        <v>285</v>
      </c>
      <c r="C506" s="66" t="s">
        <v>115</v>
      </c>
      <c r="D506" s="55">
        <v>7.91</v>
      </c>
    </row>
    <row r="507" spans="1:4">
      <c r="A507" s="20">
        <v>43175</v>
      </c>
      <c r="B507" s="66" t="s">
        <v>318</v>
      </c>
      <c r="C507" s="66" t="s">
        <v>45</v>
      </c>
      <c r="D507" s="55">
        <v>12.57</v>
      </c>
    </row>
    <row r="508" spans="1:4">
      <c r="A508" s="20">
        <v>43177</v>
      </c>
      <c r="B508" s="66" t="s">
        <v>300</v>
      </c>
      <c r="C508" s="66" t="s">
        <v>115</v>
      </c>
      <c r="D508" s="55">
        <v>4.8099999999999996</v>
      </c>
    </row>
    <row r="509" spans="1:4">
      <c r="A509" s="20">
        <v>43177</v>
      </c>
      <c r="B509" s="66" t="s">
        <v>342</v>
      </c>
      <c r="C509" s="66" t="s">
        <v>5</v>
      </c>
      <c r="D509" s="55">
        <v>5</v>
      </c>
    </row>
    <row r="510" spans="1:4">
      <c r="A510" s="20">
        <v>43177</v>
      </c>
      <c r="B510" s="66" t="s">
        <v>343</v>
      </c>
      <c r="C510" s="66" t="s">
        <v>125</v>
      </c>
      <c r="D510" s="55">
        <v>11</v>
      </c>
    </row>
    <row r="511" spans="1:4">
      <c r="A511" s="20">
        <v>43177</v>
      </c>
      <c r="B511" s="66" t="s">
        <v>293</v>
      </c>
      <c r="C511" s="66" t="s">
        <v>115</v>
      </c>
      <c r="D511" s="55">
        <v>25.96</v>
      </c>
    </row>
    <row r="512" spans="1:4">
      <c r="A512" s="20">
        <v>43177</v>
      </c>
      <c r="B512" s="66" t="s">
        <v>344</v>
      </c>
      <c r="C512" s="66" t="s">
        <v>125</v>
      </c>
      <c r="D512" s="55">
        <v>31</v>
      </c>
    </row>
    <row r="513" spans="1:4">
      <c r="A513" s="20">
        <v>43178</v>
      </c>
      <c r="B513" s="66" t="s">
        <v>287</v>
      </c>
      <c r="C513" s="66" t="s">
        <v>1</v>
      </c>
      <c r="D513" s="55">
        <v>18.489999999999998</v>
      </c>
    </row>
    <row r="514" spans="1:4">
      <c r="A514" s="20">
        <v>43179</v>
      </c>
      <c r="B514" s="66" t="s">
        <v>296</v>
      </c>
      <c r="C514" s="66" t="s">
        <v>115</v>
      </c>
      <c r="D514" s="55">
        <v>4.91</v>
      </c>
    </row>
    <row r="515" spans="1:4">
      <c r="A515" s="20">
        <v>43179</v>
      </c>
      <c r="B515" s="66" t="s">
        <v>25</v>
      </c>
      <c r="C515" s="66" t="s">
        <v>1</v>
      </c>
      <c r="D515" s="55">
        <v>21.6</v>
      </c>
    </row>
    <row r="516" spans="1:4">
      <c r="A516" s="20">
        <v>43179</v>
      </c>
      <c r="B516" s="66" t="s">
        <v>285</v>
      </c>
      <c r="C516" s="66" t="s">
        <v>115</v>
      </c>
      <c r="D516" s="55">
        <v>9.3000000000000007</v>
      </c>
    </row>
    <row r="517" spans="1:4">
      <c r="A517" s="20">
        <v>43180</v>
      </c>
      <c r="B517" s="66" t="s">
        <v>345</v>
      </c>
      <c r="C517" s="66" t="s">
        <v>45</v>
      </c>
      <c r="D517" s="55">
        <v>30</v>
      </c>
    </row>
    <row r="518" spans="1:4">
      <c r="A518" s="20">
        <v>43180</v>
      </c>
      <c r="B518" s="66" t="s">
        <v>249</v>
      </c>
      <c r="C518" s="66" t="s">
        <v>116</v>
      </c>
      <c r="D518" s="55">
        <v>42.33</v>
      </c>
    </row>
    <row r="519" spans="1:4">
      <c r="A519" s="20">
        <v>43181</v>
      </c>
      <c r="B519" s="66" t="s">
        <v>285</v>
      </c>
      <c r="C519" s="66" t="s">
        <v>115</v>
      </c>
      <c r="D519" s="55">
        <v>9.3000000000000007</v>
      </c>
    </row>
    <row r="520" spans="1:4">
      <c r="A520" s="20">
        <v>43181</v>
      </c>
      <c r="B520" s="66" t="s">
        <v>296</v>
      </c>
      <c r="C520" s="66" t="s">
        <v>115</v>
      </c>
      <c r="D520" s="55">
        <v>5.36</v>
      </c>
    </row>
    <row r="521" spans="1:4">
      <c r="A521" s="20">
        <v>43183</v>
      </c>
      <c r="B521" s="66" t="s">
        <v>346</v>
      </c>
      <c r="C521" s="66" t="s">
        <v>5</v>
      </c>
      <c r="D521" s="55">
        <v>6</v>
      </c>
    </row>
    <row r="522" spans="1:4">
      <c r="A522" s="20">
        <v>43183</v>
      </c>
      <c r="B522" s="66" t="s">
        <v>347</v>
      </c>
      <c r="C522" s="66" t="s">
        <v>5</v>
      </c>
      <c r="D522" s="55">
        <v>6</v>
      </c>
    </row>
  </sheetData>
  <autoFilter ref="A1:D339"/>
  <dataValidations count="2">
    <dataValidation type="decimal" operator="greaterThanOrEqual" allowBlank="1" showInputMessage="1" showErrorMessage="1" sqref="D2:D176 D181:D339">
      <formula1>0</formula1>
    </dataValidation>
    <dataValidation type="list" allowBlank="1" showInputMessage="1" showErrorMessage="1" sqref="A1">
      <formula1>Categories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'Expenses Categories'!$A$2:$A$17</xm:f>
          </x14:formula1>
          <xm:sqref>C1:C1048576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G18" sqref="G18"/>
    </sheetView>
  </sheetViews>
  <sheetFormatPr baseColWidth="10" defaultRowHeight="15" x14ac:dyDescent="0"/>
  <cols>
    <col min="1" max="1" width="21.6640625" customWidth="1"/>
    <col min="2" max="2" width="21.1640625" customWidth="1"/>
    <col min="3" max="3" width="17" customWidth="1"/>
    <col min="4" max="4" width="18.5" customWidth="1"/>
    <col min="5" max="5" width="17.5" customWidth="1"/>
    <col min="6" max="6" width="18.6640625" customWidth="1"/>
    <col min="7" max="7" width="18.33203125" customWidth="1"/>
    <col min="8" max="14" width="21.1640625" customWidth="1"/>
  </cols>
  <sheetData>
    <row r="1" spans="1:14">
      <c r="A1" s="10" t="s">
        <v>61</v>
      </c>
      <c r="B1" s="10" t="s">
        <v>112</v>
      </c>
      <c r="C1" s="27" t="s">
        <v>156</v>
      </c>
      <c r="D1" s="27" t="s">
        <v>151</v>
      </c>
      <c r="E1" s="27" t="s">
        <v>152</v>
      </c>
      <c r="F1" s="27" t="s">
        <v>153</v>
      </c>
      <c r="G1" s="27" t="s">
        <v>154</v>
      </c>
      <c r="H1" s="27" t="s">
        <v>155</v>
      </c>
      <c r="I1" s="27" t="s">
        <v>306</v>
      </c>
      <c r="J1" s="27" t="s">
        <v>307</v>
      </c>
      <c r="K1" s="27" t="s">
        <v>308</v>
      </c>
      <c r="L1" s="27" t="s">
        <v>309</v>
      </c>
      <c r="M1" s="27" t="s">
        <v>310</v>
      </c>
      <c r="N1" s="27" t="s">
        <v>311</v>
      </c>
    </row>
    <row r="2" spans="1:14">
      <c r="A2" s="11" t="s">
        <v>46</v>
      </c>
      <c r="B2" s="12" t="s">
        <v>113</v>
      </c>
      <c r="C2">
        <v>1400</v>
      </c>
      <c r="D2">
        <v>1400</v>
      </c>
      <c r="E2">
        <v>1400</v>
      </c>
      <c r="F2">
        <v>1400</v>
      </c>
      <c r="G2">
        <v>0</v>
      </c>
      <c r="H2">
        <v>0</v>
      </c>
      <c r="I2">
        <v>1000</v>
      </c>
      <c r="J2">
        <v>1100</v>
      </c>
      <c r="K2">
        <v>1100</v>
      </c>
      <c r="L2">
        <v>1100</v>
      </c>
      <c r="M2">
        <v>1100</v>
      </c>
      <c r="N2">
        <v>1100</v>
      </c>
    </row>
    <row r="3" spans="1:14">
      <c r="A3" s="11" t="s">
        <v>45</v>
      </c>
      <c r="B3" s="12" t="s">
        <v>113</v>
      </c>
      <c r="C3">
        <v>80</v>
      </c>
      <c r="D3">
        <v>80</v>
      </c>
      <c r="E3">
        <v>80</v>
      </c>
      <c r="F3">
        <v>80</v>
      </c>
      <c r="G3">
        <v>80</v>
      </c>
      <c r="H3">
        <v>80</v>
      </c>
      <c r="I3">
        <v>0</v>
      </c>
      <c r="J3">
        <v>150</v>
      </c>
      <c r="K3">
        <v>150</v>
      </c>
      <c r="L3">
        <v>150</v>
      </c>
      <c r="M3">
        <v>150</v>
      </c>
      <c r="N3">
        <v>150</v>
      </c>
    </row>
    <row r="4" spans="1:14">
      <c r="A4" s="11" t="s">
        <v>5</v>
      </c>
      <c r="B4" s="12" t="s">
        <v>114</v>
      </c>
      <c r="C4">
        <v>128</v>
      </c>
      <c r="D4">
        <v>128</v>
      </c>
      <c r="E4">
        <v>128</v>
      </c>
      <c r="F4">
        <v>128</v>
      </c>
      <c r="G4">
        <v>96</v>
      </c>
      <c r="H4">
        <v>128</v>
      </c>
      <c r="I4">
        <v>0</v>
      </c>
      <c r="J4">
        <v>24</v>
      </c>
      <c r="K4">
        <v>24</v>
      </c>
      <c r="L4">
        <v>24</v>
      </c>
      <c r="M4">
        <v>24</v>
      </c>
      <c r="N4">
        <v>24</v>
      </c>
    </row>
    <row r="5" spans="1:14">
      <c r="A5" s="11" t="s">
        <v>115</v>
      </c>
      <c r="B5" s="12" t="s">
        <v>114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500</v>
      </c>
      <c r="J5">
        <v>100</v>
      </c>
      <c r="K5">
        <v>100</v>
      </c>
      <c r="L5">
        <v>100</v>
      </c>
      <c r="M5">
        <v>100</v>
      </c>
      <c r="N5">
        <v>100</v>
      </c>
    </row>
    <row r="6" spans="1:14">
      <c r="A6" s="11" t="s">
        <v>116</v>
      </c>
      <c r="B6" s="12" t="s">
        <v>117</v>
      </c>
      <c r="C6">
        <v>200</v>
      </c>
      <c r="D6">
        <v>200</v>
      </c>
      <c r="E6">
        <v>200</v>
      </c>
      <c r="F6">
        <v>200</v>
      </c>
      <c r="G6">
        <v>150</v>
      </c>
      <c r="H6">
        <v>200</v>
      </c>
      <c r="I6">
        <v>0</v>
      </c>
      <c r="J6">
        <v>150</v>
      </c>
      <c r="K6">
        <v>150</v>
      </c>
      <c r="L6">
        <v>150</v>
      </c>
      <c r="M6">
        <v>150</v>
      </c>
      <c r="N6">
        <v>150</v>
      </c>
    </row>
    <row r="7" spans="1:14">
      <c r="A7" s="11" t="s">
        <v>1</v>
      </c>
      <c r="B7" s="12" t="s">
        <v>117</v>
      </c>
      <c r="C7">
        <v>400</v>
      </c>
      <c r="D7">
        <v>400</v>
      </c>
      <c r="E7">
        <v>400</v>
      </c>
      <c r="F7">
        <v>400</v>
      </c>
      <c r="G7">
        <v>300</v>
      </c>
      <c r="H7">
        <v>400</v>
      </c>
      <c r="I7">
        <v>200</v>
      </c>
      <c r="J7">
        <v>250</v>
      </c>
      <c r="K7">
        <v>250</v>
      </c>
      <c r="L7">
        <v>250</v>
      </c>
      <c r="M7">
        <v>250</v>
      </c>
      <c r="N7">
        <v>250</v>
      </c>
    </row>
    <row r="8" spans="1:14">
      <c r="A8" s="11" t="s">
        <v>118</v>
      </c>
      <c r="B8" s="12" t="s">
        <v>117</v>
      </c>
      <c r="C8">
        <v>150</v>
      </c>
      <c r="D8">
        <v>150</v>
      </c>
      <c r="E8">
        <v>150</v>
      </c>
      <c r="F8">
        <v>150</v>
      </c>
      <c r="G8">
        <v>100</v>
      </c>
      <c r="H8">
        <v>150</v>
      </c>
      <c r="I8">
        <v>100</v>
      </c>
      <c r="J8">
        <v>250</v>
      </c>
      <c r="K8">
        <v>250</v>
      </c>
      <c r="L8">
        <v>250</v>
      </c>
      <c r="M8">
        <v>250</v>
      </c>
      <c r="N8">
        <v>250</v>
      </c>
    </row>
    <row r="9" spans="1:14">
      <c r="A9" s="11" t="s">
        <v>119</v>
      </c>
      <c r="B9" s="12" t="s">
        <v>119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1" t="s">
        <v>121</v>
      </c>
      <c r="B10" s="12" t="s">
        <v>120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1" t="s">
        <v>142</v>
      </c>
      <c r="B11" s="12" t="s">
        <v>120</v>
      </c>
      <c r="C11">
        <v>40</v>
      </c>
      <c r="D11">
        <v>40</v>
      </c>
      <c r="E11">
        <v>40</v>
      </c>
      <c r="F11">
        <v>40</v>
      </c>
      <c r="G11">
        <v>30</v>
      </c>
      <c r="H11">
        <v>40</v>
      </c>
      <c r="I11">
        <v>0</v>
      </c>
      <c r="J11">
        <v>30</v>
      </c>
      <c r="K11">
        <v>30</v>
      </c>
      <c r="L11">
        <v>30</v>
      </c>
      <c r="M11">
        <v>30</v>
      </c>
      <c r="N11">
        <v>30</v>
      </c>
    </row>
    <row r="12" spans="1:14">
      <c r="A12" s="11" t="s">
        <v>141</v>
      </c>
      <c r="B12" s="12" t="s">
        <v>122</v>
      </c>
      <c r="C12">
        <v>50</v>
      </c>
      <c r="D12">
        <v>50</v>
      </c>
      <c r="E12">
        <v>50</v>
      </c>
      <c r="F12">
        <v>50</v>
      </c>
      <c r="G12">
        <v>50</v>
      </c>
      <c r="H12">
        <v>50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3" t="s">
        <v>123</v>
      </c>
      <c r="B13" s="14" t="s">
        <v>122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1" t="s">
        <v>125</v>
      </c>
      <c r="B14" s="12" t="s">
        <v>124</v>
      </c>
      <c r="C14">
        <v>150</v>
      </c>
      <c r="D14">
        <v>150</v>
      </c>
      <c r="E14">
        <v>150</v>
      </c>
      <c r="F14">
        <v>150</v>
      </c>
      <c r="G14">
        <v>100</v>
      </c>
      <c r="H14">
        <v>150</v>
      </c>
      <c r="I14">
        <v>100</v>
      </c>
      <c r="J14">
        <v>200</v>
      </c>
      <c r="K14">
        <v>200</v>
      </c>
      <c r="L14">
        <v>200</v>
      </c>
      <c r="M14">
        <v>200</v>
      </c>
      <c r="N14">
        <v>200</v>
      </c>
    </row>
    <row r="15" spans="1:14">
      <c r="A15" s="11" t="s">
        <v>126</v>
      </c>
      <c r="B15" s="12" t="s">
        <v>124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1" t="s">
        <v>127</v>
      </c>
      <c r="B16" s="12" t="s">
        <v>128</v>
      </c>
      <c r="C16">
        <v>0</v>
      </c>
      <c r="D16">
        <v>0</v>
      </c>
      <c r="E16">
        <v>0</v>
      </c>
      <c r="F16">
        <v>0</v>
      </c>
      <c r="G16">
        <v>200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1" t="s">
        <v>128</v>
      </c>
      <c r="B17" s="12" t="s">
        <v>128</v>
      </c>
      <c r="C17">
        <v>50</v>
      </c>
      <c r="D17">
        <v>50</v>
      </c>
      <c r="E17">
        <v>50</v>
      </c>
      <c r="F17">
        <v>50</v>
      </c>
      <c r="G17">
        <v>850</v>
      </c>
      <c r="H17">
        <v>50</v>
      </c>
      <c r="I17">
        <v>1000</v>
      </c>
      <c r="J17">
        <v>100</v>
      </c>
      <c r="K17">
        <v>100</v>
      </c>
      <c r="L17">
        <v>100</v>
      </c>
      <c r="M17">
        <v>100</v>
      </c>
      <c r="N17">
        <v>100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35" sqref="C35"/>
    </sheetView>
  </sheetViews>
  <sheetFormatPr baseColWidth="10" defaultRowHeight="15" x14ac:dyDescent="0"/>
  <cols>
    <col min="1" max="1" width="15.5" style="63" customWidth="1"/>
    <col min="2" max="2" width="31" style="29" customWidth="1"/>
    <col min="3" max="3" width="22.1640625" style="29" customWidth="1"/>
    <col min="4" max="4" width="21.5" style="42" customWidth="1"/>
    <col min="5" max="5" width="16.33203125" style="29" customWidth="1"/>
    <col min="6" max="6" width="22.5" style="29" customWidth="1"/>
    <col min="7" max="16384" width="10.83203125" style="29"/>
  </cols>
  <sheetData>
    <row r="1" spans="1:8">
      <c r="A1" s="26" t="s">
        <v>59</v>
      </c>
      <c r="B1" s="22" t="s">
        <v>60</v>
      </c>
      <c r="C1" s="23" t="s">
        <v>133</v>
      </c>
      <c r="D1" s="67" t="s">
        <v>62</v>
      </c>
      <c r="E1" s="28" t="s">
        <v>143</v>
      </c>
    </row>
    <row r="2" spans="1:8">
      <c r="A2" s="16">
        <v>42948</v>
      </c>
      <c r="B2" s="25" t="s">
        <v>136</v>
      </c>
      <c r="C2" s="4" t="s">
        <v>129</v>
      </c>
      <c r="D2" s="6">
        <v>4604</v>
      </c>
      <c r="E2" s="29">
        <v>0</v>
      </c>
      <c r="G2" s="21"/>
      <c r="H2" s="41"/>
    </row>
    <row r="3" spans="1:8">
      <c r="A3" s="16">
        <v>42948</v>
      </c>
      <c r="B3" s="21" t="s">
        <v>137</v>
      </c>
      <c r="C3" s="24" t="s">
        <v>129</v>
      </c>
      <c r="D3" s="6">
        <v>4658.66</v>
      </c>
      <c r="G3" s="21"/>
      <c r="H3" s="41"/>
    </row>
    <row r="4" spans="1:8">
      <c r="A4" s="16">
        <v>42978</v>
      </c>
      <c r="B4" s="21" t="s">
        <v>131</v>
      </c>
      <c r="C4" s="24" t="s">
        <v>130</v>
      </c>
      <c r="D4" s="6">
        <v>1382.08</v>
      </c>
    </row>
    <row r="5" spans="1:8">
      <c r="A5" s="16">
        <v>43008</v>
      </c>
      <c r="B5" s="21" t="s">
        <v>132</v>
      </c>
      <c r="C5" s="24" t="s">
        <v>130</v>
      </c>
      <c r="D5" s="6">
        <v>1382.02</v>
      </c>
    </row>
    <row r="6" spans="1:8">
      <c r="A6" s="16">
        <v>43039</v>
      </c>
      <c r="B6" s="5" t="s">
        <v>227</v>
      </c>
      <c r="C6" s="24" t="s">
        <v>130</v>
      </c>
      <c r="D6" s="6">
        <v>1382.92</v>
      </c>
    </row>
    <row r="7" spans="1:8">
      <c r="A7" s="16">
        <v>43066</v>
      </c>
      <c r="B7" s="29" t="s">
        <v>228</v>
      </c>
      <c r="C7" s="24" t="s">
        <v>129</v>
      </c>
      <c r="D7" s="42">
        <v>325</v>
      </c>
    </row>
    <row r="8" spans="1:8">
      <c r="A8" s="16">
        <v>43069</v>
      </c>
      <c r="B8" s="29" t="s">
        <v>229</v>
      </c>
      <c r="C8" s="24" t="s">
        <v>130</v>
      </c>
      <c r="D8" s="42">
        <v>1382.02</v>
      </c>
    </row>
    <row r="9" spans="1:8">
      <c r="A9" s="16">
        <v>43099</v>
      </c>
      <c r="B9" s="29" t="s">
        <v>261</v>
      </c>
      <c r="C9" s="24" t="s">
        <v>130</v>
      </c>
      <c r="D9" s="42">
        <v>1382.02</v>
      </c>
    </row>
    <row r="10" spans="1:8">
      <c r="A10" s="16">
        <v>43099</v>
      </c>
      <c r="B10" s="29" t="s">
        <v>262</v>
      </c>
      <c r="C10" s="29" t="s">
        <v>135</v>
      </c>
      <c r="D10" s="42">
        <v>195</v>
      </c>
    </row>
    <row r="11" spans="1:8">
      <c r="A11" s="63">
        <v>43130</v>
      </c>
      <c r="B11" s="29" t="s">
        <v>266</v>
      </c>
      <c r="C11" s="29" t="s">
        <v>130</v>
      </c>
      <c r="D11" s="42">
        <v>2536.36</v>
      </c>
    </row>
    <row r="12" spans="1:8">
      <c r="A12" s="16">
        <v>43099</v>
      </c>
      <c r="B12" s="29" t="s">
        <v>262</v>
      </c>
      <c r="C12" s="29" t="s">
        <v>135</v>
      </c>
      <c r="D12" s="42">
        <v>103</v>
      </c>
    </row>
    <row r="13" spans="1:8">
      <c r="A13" s="63">
        <v>43151</v>
      </c>
      <c r="B13" s="29" t="s">
        <v>276</v>
      </c>
      <c r="C13" s="29" t="s">
        <v>135</v>
      </c>
      <c r="D13" s="42">
        <v>17.77</v>
      </c>
    </row>
    <row r="14" spans="1:8">
      <c r="A14" s="20">
        <v>43159</v>
      </c>
      <c r="B14" s="29" t="s">
        <v>283</v>
      </c>
      <c r="C14" s="29" t="s">
        <v>130</v>
      </c>
      <c r="D14" s="42">
        <v>1720.27</v>
      </c>
    </row>
    <row r="15" spans="1:8">
      <c r="A15" s="63">
        <v>43131</v>
      </c>
      <c r="B15" s="29" t="s">
        <v>286</v>
      </c>
      <c r="C15" s="29" t="s">
        <v>135</v>
      </c>
      <c r="D15" s="42">
        <v>1523.55</v>
      </c>
    </row>
    <row r="16" spans="1:8">
      <c r="A16" s="63">
        <v>43174</v>
      </c>
      <c r="B16" s="29" t="s">
        <v>315</v>
      </c>
      <c r="C16" s="29" t="s">
        <v>130</v>
      </c>
      <c r="D16" s="42">
        <v>2115.73</v>
      </c>
    </row>
  </sheetData>
  <dataValidations count="1">
    <dataValidation type="decimal" operator="greaterThanOrEqual" allowBlank="1" showInputMessage="1" showErrorMessage="1" sqref="D6 H2:H3">
      <formula1>0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'Income Categories'!$A$2:$A$5</xm:f>
          </x14:formula1>
          <xm:sqref>C2:C57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G42" sqref="G42"/>
    </sheetView>
  </sheetViews>
  <sheetFormatPr baseColWidth="10" defaultRowHeight="15" x14ac:dyDescent="0"/>
  <cols>
    <col min="1" max="1" width="22.1640625" customWidth="1"/>
  </cols>
  <sheetData>
    <row r="1" spans="1:1">
      <c r="A1" s="43" t="s">
        <v>133</v>
      </c>
    </row>
    <row r="2" spans="1:1">
      <c r="A2" t="s">
        <v>130</v>
      </c>
    </row>
    <row r="3" spans="1:1">
      <c r="A3" t="s">
        <v>134</v>
      </c>
    </row>
    <row r="4" spans="1:1">
      <c r="A4" t="s">
        <v>129</v>
      </c>
    </row>
    <row r="5" spans="1:1">
      <c r="A5" t="s">
        <v>135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showGridLines="0" tabSelected="1" workbookViewId="0">
      <selection activeCell="N8" sqref="N8"/>
    </sheetView>
  </sheetViews>
  <sheetFormatPr baseColWidth="10" defaultRowHeight="15" x14ac:dyDescent="0"/>
  <cols>
    <col min="1" max="1" width="5" customWidth="1"/>
    <col min="2" max="2" width="18.5" bestFit="1" customWidth="1"/>
    <col min="3" max="3" width="11.1640625" bestFit="1" customWidth="1"/>
    <col min="4" max="4" width="9.5" customWidth="1"/>
    <col min="5" max="5" width="9.83203125" bestFit="1" customWidth="1"/>
    <col min="6" max="6" width="3.1640625" customWidth="1"/>
    <col min="8" max="8" width="13" bestFit="1" customWidth="1"/>
  </cols>
  <sheetData>
    <row r="1" spans="2:21">
      <c r="I1" s="77">
        <v>42948</v>
      </c>
      <c r="J1" s="77">
        <v>42979</v>
      </c>
      <c r="K1" s="77">
        <v>43009</v>
      </c>
      <c r="L1" s="77">
        <v>43040</v>
      </c>
      <c r="M1" s="77">
        <v>43070</v>
      </c>
      <c r="N1" s="77">
        <v>43101</v>
      </c>
      <c r="O1" s="77">
        <v>43132</v>
      </c>
      <c r="P1" s="77">
        <v>43160</v>
      </c>
      <c r="Q1" s="77">
        <v>43191</v>
      </c>
      <c r="R1" s="77">
        <v>43221</v>
      </c>
      <c r="S1" s="77">
        <v>43252</v>
      </c>
      <c r="T1" s="77">
        <v>43282</v>
      </c>
      <c r="U1" s="77">
        <v>43313</v>
      </c>
    </row>
    <row r="2" spans="2:21">
      <c r="B2" s="71" t="s">
        <v>319</v>
      </c>
      <c r="C2" s="70"/>
      <c r="D2" s="70"/>
      <c r="I2" s="1" t="s">
        <v>334</v>
      </c>
      <c r="J2" s="1"/>
      <c r="K2" s="69"/>
      <c r="L2" s="69"/>
      <c r="M2" s="69"/>
      <c r="N2" s="69"/>
      <c r="O2" s="69"/>
      <c r="P2" s="1"/>
      <c r="Q2" s="1"/>
      <c r="R2" s="69"/>
      <c r="S2" s="69"/>
      <c r="T2" s="69"/>
      <c r="U2" s="69"/>
    </row>
    <row r="3" spans="2:21">
      <c r="B3" t="s">
        <v>264</v>
      </c>
      <c r="C3" t="s">
        <v>263</v>
      </c>
      <c r="D3" t="s">
        <v>265</v>
      </c>
      <c r="F3" s="76">
        <v>0</v>
      </c>
      <c r="G3" s="76"/>
      <c r="I3" t="s">
        <v>330</v>
      </c>
      <c r="J3" t="s">
        <v>329</v>
      </c>
      <c r="K3" t="s">
        <v>337</v>
      </c>
      <c r="L3" t="s">
        <v>338</v>
      </c>
      <c r="M3" t="s">
        <v>339</v>
      </c>
      <c r="N3" t="s">
        <v>340</v>
      </c>
      <c r="O3" t="s">
        <v>341</v>
      </c>
      <c r="P3" t="s">
        <v>324</v>
      </c>
      <c r="Q3" t="s">
        <v>325</v>
      </c>
      <c r="R3" t="s">
        <v>326</v>
      </c>
      <c r="S3" t="s">
        <v>327</v>
      </c>
      <c r="T3" t="s">
        <v>328</v>
      </c>
      <c r="U3" t="s">
        <v>330</v>
      </c>
    </row>
    <row r="4" spans="2:21">
      <c r="B4" s="64">
        <f>SUM(Expenses!D2:D1000)</f>
        <v>21255.550000000007</v>
      </c>
      <c r="C4" s="65">
        <f>SUM(Income!D2:D1000)</f>
        <v>24710.400000000001</v>
      </c>
      <c r="D4" s="65">
        <f>C4-B4</f>
        <v>3454.8499999999949</v>
      </c>
      <c r="H4" s="73" t="s">
        <v>332</v>
      </c>
      <c r="I4">
        <f>SUMIFS(Income!$D$2:$D$16,Income!$A$2:$A$16,"&gt;=" &amp; Summary!I1,Income!$A$2:$A$16,"&lt;" &amp; Summary!J1)</f>
        <v>10644.74</v>
      </c>
      <c r="J4">
        <f>SUMIFS(Income!$D$2:$D$16,Income!$A$2:$A$16,"&gt;=" &amp; Summary!J1,Income!$A$2:$A$16,"&lt;" &amp; Summary!K1)</f>
        <v>1382.02</v>
      </c>
      <c r="K4">
        <f>SUMIFS(Income!$D$2:$D$16,Income!$A$2:$A$16,"&gt;=" &amp; Summary!K1,Income!$A$2:$A$16,"&lt;" &amp; Summary!L1)</f>
        <v>1382.92</v>
      </c>
      <c r="L4">
        <f>SUMIFS(Income!$D$2:$D$16,Income!$A$2:$A$16,"&gt;=" &amp; Summary!L1,Income!$A$2:$A$16,"&lt;" &amp; Summary!M1)</f>
        <v>1707.02</v>
      </c>
      <c r="M4">
        <f>SUMIFS(Income!$D$2:$D$16,Income!$A$2:$A$16,"&gt;=" &amp; Summary!M1,Income!$A$2:$A$16,"&lt;" &amp; Summary!N1)</f>
        <v>1680.02</v>
      </c>
      <c r="N4">
        <f>SUMIFS(Income!$D$2:$D$16,Income!$A$2:$A$16,"&gt;=" &amp; Summary!N1,Income!$A$2:$A$16,"&lt;" &amp; Summary!O1)</f>
        <v>4059.91</v>
      </c>
      <c r="O4">
        <f>SUMIFS(Income!$D$2:$D$16,Income!$A$2:$A$16,"&gt;=" &amp; Summary!O1,Income!$A$2:$A$16,"&lt;" &amp; Summary!P1)</f>
        <v>1738.04</v>
      </c>
      <c r="P4">
        <v>4231.46</v>
      </c>
      <c r="Q4" s="79">
        <v>4231.46</v>
      </c>
      <c r="R4" s="79">
        <v>4231.46</v>
      </c>
      <c r="S4" s="79">
        <v>4231.46</v>
      </c>
      <c r="T4" s="79">
        <v>4231.46</v>
      </c>
      <c r="U4" s="79">
        <v>3200</v>
      </c>
    </row>
    <row r="5" spans="2:21">
      <c r="G5" s="81" t="s">
        <v>335</v>
      </c>
      <c r="H5" s="83" t="s">
        <v>331</v>
      </c>
      <c r="I5" s="79">
        <f>SUM('Expenses Categories'!C2:C17)</f>
        <v>2648</v>
      </c>
      <c r="J5" s="79">
        <f>SUM('Expenses Categories'!D2:D17)</f>
        <v>2648</v>
      </c>
      <c r="K5" s="79">
        <f>SUM('Expenses Categories'!E2:E17)</f>
        <v>2648</v>
      </c>
      <c r="L5" s="79">
        <f>SUM('Expenses Categories'!F2:F17)</f>
        <v>2648</v>
      </c>
      <c r="M5" s="79">
        <f>SUM('Expenses Categories'!G2:G17)</f>
        <v>1956</v>
      </c>
      <c r="N5" s="79">
        <f>SUM('Expenses Categories'!H2:H17)</f>
        <v>1248</v>
      </c>
      <c r="O5" s="79">
        <f>SUM('Expenses Categories'!I2:I17)</f>
        <v>2900</v>
      </c>
      <c r="P5" s="79">
        <f>SUM('Expenses Categories'!J2:J17)</f>
        <v>2354</v>
      </c>
      <c r="Q5" s="79">
        <f>SUM('Expenses Categories'!K2:K17)</f>
        <v>2354</v>
      </c>
      <c r="R5" s="79">
        <f>SUM('Expenses Categories'!L2:L17)</f>
        <v>2354</v>
      </c>
      <c r="S5" s="79">
        <f>SUM('Expenses Categories'!M2:M17)</f>
        <v>2354</v>
      </c>
      <c r="T5" s="79">
        <f>SUM('Expenses Categories'!N2:N17)</f>
        <v>2354</v>
      </c>
      <c r="U5" s="79">
        <f>T5</f>
        <v>2354</v>
      </c>
    </row>
    <row r="6" spans="2:21">
      <c r="G6" s="81"/>
      <c r="H6" s="83" t="s">
        <v>333</v>
      </c>
      <c r="I6" s="79">
        <f>Income!E2+I4-I5</f>
        <v>7996.74</v>
      </c>
      <c r="J6" s="79">
        <f>I6+J4-J5</f>
        <v>6730.76</v>
      </c>
      <c r="K6" s="79">
        <f t="shared" ref="K6:U6" si="0">J6+K4-K5</f>
        <v>5465.68</v>
      </c>
      <c r="L6" s="79">
        <f t="shared" si="0"/>
        <v>4524.7000000000007</v>
      </c>
      <c r="M6" s="79">
        <f t="shared" si="0"/>
        <v>4248.7200000000012</v>
      </c>
      <c r="N6" s="79">
        <f t="shared" si="0"/>
        <v>7060.630000000001</v>
      </c>
      <c r="O6" s="79">
        <f t="shared" si="0"/>
        <v>5898.6700000000019</v>
      </c>
      <c r="P6" s="79">
        <f t="shared" si="0"/>
        <v>7776.130000000001</v>
      </c>
      <c r="Q6" s="79">
        <f t="shared" si="0"/>
        <v>9653.59</v>
      </c>
      <c r="R6" s="79">
        <f t="shared" si="0"/>
        <v>11531.05</v>
      </c>
      <c r="S6" s="79">
        <f t="shared" si="0"/>
        <v>13408.509999999998</v>
      </c>
      <c r="T6" s="79">
        <f t="shared" si="0"/>
        <v>15285.969999999998</v>
      </c>
      <c r="U6" s="79">
        <f t="shared" si="0"/>
        <v>16131.969999999998</v>
      </c>
    </row>
    <row r="7" spans="2:21">
      <c r="B7" s="70" t="s">
        <v>320</v>
      </c>
      <c r="C7" s="70"/>
      <c r="D7" s="69"/>
      <c r="E7" s="72">
        <v>43160</v>
      </c>
      <c r="G7" s="82" t="s">
        <v>336</v>
      </c>
      <c r="H7" s="70" t="s">
        <v>331</v>
      </c>
      <c r="I7" s="69">
        <f>SUMIFS(Expenses!$D$2:$D$1000,Expenses!$A$2:$A$1000,"&gt;=" &amp; Summary!I1,Expenses!$A$2:$A$1000,"&lt;" &amp; Summary!J1)</f>
        <v>2633.0199999999995</v>
      </c>
      <c r="J7" s="69">
        <f>SUMIFS(Expenses!$D$2:$D$1000,Expenses!$A$2:$A$1000,"&gt;=" &amp; Summary!J1,Expenses!$A$2:$A$1000,"&lt;" &amp; Summary!K1)</f>
        <v>2846.7099999999996</v>
      </c>
      <c r="K7" s="69">
        <f>SUMIFS(Expenses!$D$2:$D$1000,Expenses!$A$2:$A$1000,"&gt;=" &amp; Summary!K1,Expenses!$A$2:$A$1000,"&lt;" &amp; Summary!L1)</f>
        <v>2509.5999999999995</v>
      </c>
      <c r="L7" s="69">
        <f>SUMIFS(Expenses!$D$2:$D$1000,Expenses!$A$2:$A$1000,"&gt;=" &amp; Summary!L1,Expenses!$A$2:$A$1000,"&lt;" &amp; Summary!M1)</f>
        <v>3123.7699999999995</v>
      </c>
      <c r="M7" s="69">
        <f>SUMIFS(Expenses!$D$2:$D$1000,Expenses!$A$2:$A$1000,"&gt;=" &amp; Summary!M1,Expenses!$A$2:$A$1000,"&lt;" &amp; Summary!N1)</f>
        <v>2043.78</v>
      </c>
      <c r="N7" s="69">
        <f>SUMIFS(Expenses!$D$2:$D$1000,Expenses!$A$2:$A$1000,"&gt;=" &amp; Summary!N1,Expenses!$A$2:$A$1000,"&lt;" &amp; Summary!O1)</f>
        <v>2152.1</v>
      </c>
      <c r="O7" s="69">
        <f>SUMIFS(Expenses!$D$2:$D$1000,Expenses!$A$2:$A$1000,"&gt;=" &amp; Summary!O1,Expenses!$A$2:$A$1000,"&lt;" &amp; Summary!P1)</f>
        <v>2970.58</v>
      </c>
      <c r="P7" s="69">
        <f>SUMIFS(Expenses!$D$2:$D$1000,Expenses!$A$2:$A$1000,"&gt;=" &amp; Summary!P1,Expenses!$A$2:$A$1000,"&lt;" &amp; Summary!Q1)</f>
        <v>2975.99</v>
      </c>
      <c r="Q7" s="80">
        <f>SUMIFS(Expenses!$D$2:$D$1000,Expenses!$A$2:$A$1000,"&gt;=" &amp; Summary!Q1,Expenses!$A$2:$A$1000,"&lt;" &amp; Summary!R1)</f>
        <v>0</v>
      </c>
      <c r="R7" s="80">
        <f>SUMIFS(Expenses!$D$2:$D$1000,Expenses!$A$2:$A$1000,"&gt;=" &amp; Summary!R1,Expenses!$A$2:$A$1000,"&lt;" &amp; Summary!S1)</f>
        <v>0</v>
      </c>
      <c r="S7" s="80">
        <f>SUMIFS(Expenses!$D$2:$D$1000,Expenses!$A$2:$A$1000,"&gt;=" &amp; Summary!S1,Expenses!$A$2:$A$1000,"&lt;" &amp; Summary!T1)</f>
        <v>0</v>
      </c>
      <c r="T7" s="80">
        <f>SUMIFS(Expenses!$D$2:$D$1000,Expenses!$A$2:$A$1000,"&gt;=" &amp; Summary!T1,Expenses!$A$2:$A$1000,"&lt;" &amp; Summary!U1)</f>
        <v>0</v>
      </c>
      <c r="U7" s="80">
        <f>SUMIFS(Expenses!$D$2:$D$1000,Expenses!$A$2:$A$1000,"&gt;=" &amp; Summary!U1,Expenses!$A$2:$A$1000,"&lt;" &amp; Summary!V1)</f>
        <v>0</v>
      </c>
    </row>
    <row r="8" spans="2:21">
      <c r="G8" s="82"/>
      <c r="H8" s="70" t="s">
        <v>333</v>
      </c>
      <c r="I8" s="69">
        <f>I4-I7</f>
        <v>8011.72</v>
      </c>
      <c r="J8" s="69">
        <f>I8+J4-J7</f>
        <v>6547.0300000000007</v>
      </c>
      <c r="K8" s="69">
        <f t="shared" ref="K8:U8" si="1">J8+K4-K7</f>
        <v>5420.3500000000013</v>
      </c>
      <c r="L8" s="69">
        <f t="shared" si="1"/>
        <v>4003.6000000000013</v>
      </c>
      <c r="M8" s="69">
        <f t="shared" si="1"/>
        <v>3639.8400000000011</v>
      </c>
      <c r="N8" s="69">
        <f t="shared" si="1"/>
        <v>5547.6500000000015</v>
      </c>
      <c r="O8" s="69">
        <f t="shared" si="1"/>
        <v>4315.1100000000015</v>
      </c>
      <c r="P8" s="69">
        <f t="shared" si="1"/>
        <v>5570.5800000000017</v>
      </c>
      <c r="Q8" s="80">
        <f t="shared" si="1"/>
        <v>9802.0400000000009</v>
      </c>
      <c r="R8" s="80">
        <f t="shared" si="1"/>
        <v>14033.5</v>
      </c>
      <c r="S8" s="80">
        <f t="shared" si="1"/>
        <v>18264.96</v>
      </c>
      <c r="T8" s="80">
        <f t="shared" si="1"/>
        <v>22496.42</v>
      </c>
      <c r="U8" s="80">
        <f t="shared" si="1"/>
        <v>25696.42</v>
      </c>
    </row>
    <row r="9" spans="2:21">
      <c r="C9" s="73" t="s">
        <v>321</v>
      </c>
      <c r="D9" s="73" t="s">
        <v>322</v>
      </c>
      <c r="E9" s="73" t="s">
        <v>323</v>
      </c>
      <c r="G9" s="78"/>
    </row>
    <row r="10" spans="2:21">
      <c r="B10" t="str">
        <f>'Expenses Categories'!A2</f>
        <v>Rent</v>
      </c>
      <c r="C10">
        <f>SUMIFS(Expenses!$D$2:$D$1000,Expenses!$A$2:$A$1000,"&gt;=" &amp; Summary!$E$7,Expenses!$C$2:$C$1000,Summary!B10)</f>
        <v>1100</v>
      </c>
      <c r="D10">
        <f>'Expenses Categories'!J2</f>
        <v>1100</v>
      </c>
      <c r="E10">
        <f>D10-C10</f>
        <v>0</v>
      </c>
      <c r="G10" s="78"/>
    </row>
    <row r="11" spans="2:21">
      <c r="B11" t="str">
        <f>'Expenses Categories'!A3</f>
        <v>Utilities</v>
      </c>
      <c r="C11">
        <f>SUMIFS(Expenses!$D$2:$D$1000,Expenses!$A$2:$A$1000,"&gt;=" &amp; Summary!$E$7,Expenses!$C$2:$C$1000,Summary!B11)</f>
        <v>42.57</v>
      </c>
      <c r="D11">
        <f>'Expenses Categories'!J3</f>
        <v>150</v>
      </c>
      <c r="E11">
        <f t="shared" ref="E11:E26" si="2">D11-C11</f>
        <v>107.43</v>
      </c>
    </row>
    <row r="12" spans="2:21">
      <c r="B12" t="str">
        <f>'Expenses Categories'!A4</f>
        <v>Subway</v>
      </c>
      <c r="C12">
        <f>SUMIFS(Expenses!$D$2:$D$1000,Expenses!$A$2:$A$1000,"&gt;=" &amp; Summary!$E$7,Expenses!$C$2:$C$1000,Summary!B12)</f>
        <v>17</v>
      </c>
      <c r="D12">
        <f>'Expenses Categories'!J4</f>
        <v>24</v>
      </c>
      <c r="E12">
        <f t="shared" si="2"/>
        <v>7</v>
      </c>
    </row>
    <row r="13" spans="2:21">
      <c r="B13" t="str">
        <f>'Expenses Categories'!A5</f>
        <v>Other Transportation</v>
      </c>
      <c r="C13">
        <f>SUMIFS(Expenses!$D$2:$D$1000,Expenses!$A$2:$A$1000,"&gt;=" &amp; Summary!$E$7,Expenses!$C$2:$C$1000,Summary!B13)</f>
        <v>230.38000000000002</v>
      </c>
      <c r="D13">
        <f>'Expenses Categories'!J5</f>
        <v>100</v>
      </c>
      <c r="E13">
        <f t="shared" si="2"/>
        <v>-130.38000000000002</v>
      </c>
    </row>
    <row r="14" spans="2:21">
      <c r="B14" t="str">
        <f>'Expenses Categories'!A6</f>
        <v>Groceries</v>
      </c>
      <c r="C14">
        <f>SUMIFS(Expenses!$D$2:$D$1000,Expenses!$A$2:$A$1000,"&gt;=" &amp; Summary!$E$7,Expenses!$C$2:$C$1000,Summary!B14)</f>
        <v>42.33</v>
      </c>
      <c r="D14">
        <f>'Expenses Categories'!J6</f>
        <v>150</v>
      </c>
      <c r="E14">
        <f t="shared" si="2"/>
        <v>107.67</v>
      </c>
    </row>
    <row r="15" spans="2:21">
      <c r="B15" t="str">
        <f>'Expenses Categories'!A7</f>
        <v>Take Out</v>
      </c>
      <c r="C15">
        <f>SUMIFS(Expenses!$D$2:$D$1000,Expenses!$A$2:$A$1000,"&gt;=" &amp; Summary!$E$7,Expenses!$C$2:$C$1000,Summary!B15)</f>
        <v>236.05999999999997</v>
      </c>
      <c r="D15">
        <f>'Expenses Categories'!J7</f>
        <v>250</v>
      </c>
      <c r="E15">
        <f t="shared" si="2"/>
        <v>13.940000000000026</v>
      </c>
    </row>
    <row r="16" spans="2:21">
      <c r="B16" t="str">
        <f>'Expenses Categories'!A8</f>
        <v>Restaurants</v>
      </c>
      <c r="C16">
        <f>SUMIFS(Expenses!$D$2:$D$1000,Expenses!$A$2:$A$1000,"&gt;=" &amp; Summary!$E$7,Expenses!$C$2:$C$1000,Summary!B16)</f>
        <v>523.5</v>
      </c>
      <c r="D16">
        <f>'Expenses Categories'!J8</f>
        <v>250</v>
      </c>
      <c r="E16">
        <f t="shared" si="2"/>
        <v>-273.5</v>
      </c>
    </row>
    <row r="17" spans="2:5">
      <c r="B17" t="str">
        <f>'Expenses Categories'!A9</f>
        <v>Health</v>
      </c>
      <c r="C17">
        <f>SUMIFS(Expenses!$D$2:$D$1000,Expenses!$A$2:$A$1000,"&gt;=" &amp; Summary!$E$7,Expenses!$C$2:$C$1000,Summary!B17)</f>
        <v>0</v>
      </c>
      <c r="D17">
        <f>'Expenses Categories'!J9</f>
        <v>0</v>
      </c>
      <c r="E17">
        <f t="shared" si="2"/>
        <v>0</v>
      </c>
    </row>
    <row r="18" spans="2:5">
      <c r="B18" t="str">
        <f>'Expenses Categories'!A10</f>
        <v>Shopping</v>
      </c>
      <c r="C18">
        <f>SUMIFS(Expenses!$D$2:$D$1000,Expenses!$A$2:$A$1000,"&gt;=" &amp; Summary!$E$7,Expenses!$C$2:$C$1000,Summary!B18)</f>
        <v>86.79</v>
      </c>
      <c r="D18">
        <f>'Expenses Categories'!J10</f>
        <v>0</v>
      </c>
      <c r="E18">
        <f t="shared" si="2"/>
        <v>-86.79</v>
      </c>
    </row>
    <row r="19" spans="2:5">
      <c r="B19" t="str">
        <f>'Expenses Categories'!A11</f>
        <v>Laundry &amp; Cleaners</v>
      </c>
      <c r="C19">
        <f>SUMIFS(Expenses!$D$2:$D$1000,Expenses!$A$2:$A$1000,"&gt;=" &amp; Summary!$E$7,Expenses!$C$2:$C$1000,Summary!B19)</f>
        <v>0</v>
      </c>
      <c r="D19">
        <f>'Expenses Categories'!J11</f>
        <v>30</v>
      </c>
      <c r="E19">
        <f t="shared" si="2"/>
        <v>30</v>
      </c>
    </row>
    <row r="20" spans="2:5">
      <c r="B20" t="str">
        <f>'Expenses Categories'!A12</f>
        <v>Gym</v>
      </c>
      <c r="C20">
        <f>SUMIFS(Expenses!$D$2:$D$1000,Expenses!$A$2:$A$1000,"&gt;=" &amp; Summary!$E$7,Expenses!$C$2:$C$1000,Summary!B20)</f>
        <v>0</v>
      </c>
      <c r="D20">
        <f>'Expenses Categories'!J12</f>
        <v>0</v>
      </c>
      <c r="E20">
        <f t="shared" si="2"/>
        <v>0</v>
      </c>
    </row>
    <row r="21" spans="2:5">
      <c r="B21" t="str">
        <f>'Expenses Categories'!A13</f>
        <v>Other Sports</v>
      </c>
      <c r="C21">
        <f>SUMIFS(Expenses!$D$2:$D$1000,Expenses!$A$2:$A$1000,"&gt;=" &amp; Summary!$E$7,Expenses!$C$2:$C$1000,Summary!B21)</f>
        <v>0</v>
      </c>
      <c r="D21">
        <f>'Expenses Categories'!J13</f>
        <v>0</v>
      </c>
      <c r="E21">
        <f t="shared" si="2"/>
        <v>0</v>
      </c>
    </row>
    <row r="22" spans="2:5">
      <c r="B22" t="str">
        <f>'Expenses Categories'!A14</f>
        <v>Going Out</v>
      </c>
      <c r="C22">
        <f>SUMIFS(Expenses!$D$2:$D$1000,Expenses!$A$2:$A$1000,"&gt;=" &amp; Summary!$E$7,Expenses!$C$2:$C$1000,Summary!B22)</f>
        <v>209.74</v>
      </c>
      <c r="D22">
        <f>'Expenses Categories'!J14</f>
        <v>200</v>
      </c>
      <c r="E22">
        <f t="shared" si="2"/>
        <v>-9.7400000000000091</v>
      </c>
    </row>
    <row r="23" spans="2:5">
      <c r="B23" t="str">
        <f>'Expenses Categories'!A15</f>
        <v>Vacation</v>
      </c>
      <c r="C23">
        <f>SUMIFS(Expenses!$D$2:$D$1000,Expenses!$A$2:$A$1000,"&gt;=" &amp; Summary!$E$7,Expenses!$C$2:$C$1000,Summary!B23)</f>
        <v>221.6</v>
      </c>
      <c r="D23">
        <f>'Expenses Categories'!J15</f>
        <v>0</v>
      </c>
      <c r="E23">
        <f t="shared" si="2"/>
        <v>-221.6</v>
      </c>
    </row>
    <row r="24" spans="2:5">
      <c r="B24" t="str">
        <f>'Expenses Categories'!A16</f>
        <v>Gifts</v>
      </c>
      <c r="C24">
        <f>SUMIFS(Expenses!$D$2:$D$1000,Expenses!$A$2:$A$1000,"&gt;=" &amp; Summary!$E$7,Expenses!$C$2:$C$1000,Summary!B24)</f>
        <v>238.57</v>
      </c>
      <c r="D24">
        <f>'Expenses Categories'!J16</f>
        <v>0</v>
      </c>
      <c r="E24">
        <f t="shared" si="2"/>
        <v>-238.57</v>
      </c>
    </row>
    <row r="25" spans="2:5">
      <c r="B25" t="str">
        <f>'Expenses Categories'!A17</f>
        <v>Other Expenses</v>
      </c>
      <c r="C25">
        <f>SUMIFS(Expenses!$D$2:$D$1000,Expenses!$A$2:$A$1000,"&gt;=" &amp; Summary!$E$7,Expenses!$C$2:$C$1000,Summary!B25)</f>
        <v>27.45</v>
      </c>
      <c r="D25">
        <f>'Expenses Categories'!J17</f>
        <v>100</v>
      </c>
      <c r="E25">
        <f t="shared" si="2"/>
        <v>72.55</v>
      </c>
    </row>
    <row r="26" spans="2:5">
      <c r="B26" s="74" t="s">
        <v>319</v>
      </c>
      <c r="C26">
        <f>SUM(C10:C25)</f>
        <v>2975.99</v>
      </c>
      <c r="D26">
        <f>SUM(D10:D25)</f>
        <v>2354</v>
      </c>
      <c r="E26">
        <f t="shared" si="2"/>
        <v>-621.98999999999978</v>
      </c>
    </row>
  </sheetData>
  <mergeCells count="4">
    <mergeCell ref="I2:J2"/>
    <mergeCell ref="P2:Q2"/>
    <mergeCell ref="G5:G6"/>
    <mergeCell ref="G7:G8"/>
  </mergeCells>
  <phoneticPr fontId="8" type="noConversion"/>
  <conditionalFormatting sqref="E10:E26">
    <cfRule type="cellIs" dxfId="3" priority="1" operator="between">
      <formula>-0.1</formula>
      <formula>0.1</formula>
    </cfRule>
    <cfRule type="cellIs" dxfId="2" priority="2" operator="equal">
      <formula>"$F$3"</formula>
    </cfRule>
    <cfRule type="cellIs" dxfId="1" priority="3" operator="lessThan">
      <formula>$F$3</formula>
    </cfRule>
    <cfRule type="cellIs" dxfId="0" priority="4" operator="greaterThan">
      <formula>$F$2</formula>
    </cfRule>
    <cfRule type="colorScale" priority="5">
      <colorScale>
        <cfvo type="min"/>
        <cfvo type="max"/>
        <color theme="5" tint="0.79998168889431442"/>
        <color theme="6" tint="0.79998168889431442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Expenses</vt:lpstr>
      <vt:lpstr>Expenses Categories</vt:lpstr>
      <vt:lpstr>Income</vt:lpstr>
      <vt:lpstr>Income Categories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Joslove</dc:creator>
  <cp:lastModifiedBy>Jeremy Joslove</cp:lastModifiedBy>
  <dcterms:created xsi:type="dcterms:W3CDTF">2017-10-01T00:46:43Z</dcterms:created>
  <dcterms:modified xsi:type="dcterms:W3CDTF">2018-03-25T19:46:38Z</dcterms:modified>
</cp:coreProperties>
</file>