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360" yWindow="140" windowWidth="24920" windowHeight="12100" firstSheet="2" activeTab="4"/>
  </bookViews>
  <sheets>
    <sheet name="12.1-1 RAP Impl Cost" sheetId="1" r:id="rId1"/>
    <sheet name="12.1-2 MV Proj Aff Land" sheetId="3" r:id="rId2"/>
    <sheet name="12.1-3 CMV Private Lands" sheetId="4" r:id="rId3"/>
    <sheet name="12.1-4 Govt Pror" sheetId="5" r:id="rId4"/>
    <sheet name="12.4-5 RC Legal BOQ" sheetId="6" r:id="rId5"/>
    <sheet name="Sheet2" sheetId="2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5" l="1"/>
  <c r="D10" i="5"/>
  <c r="D11" i="5"/>
  <c r="F7" i="5"/>
  <c r="F10" i="5"/>
  <c r="F11" i="5"/>
  <c r="G11" i="5"/>
  <c r="G8" i="5"/>
  <c r="G4" i="5"/>
  <c r="G3" i="5"/>
  <c r="E9" i="5"/>
  <c r="C10" i="5"/>
  <c r="E10" i="5"/>
  <c r="C11" i="5"/>
  <c r="E11" i="5"/>
  <c r="E8" i="5"/>
  <c r="E7" i="5"/>
  <c r="E4" i="5"/>
  <c r="E5" i="5"/>
  <c r="E6" i="5"/>
  <c r="E3" i="5"/>
  <c r="G5" i="5"/>
  <c r="B7" i="5"/>
  <c r="G7" i="5"/>
  <c r="G9" i="5"/>
  <c r="G10" i="5"/>
  <c r="B10" i="5"/>
  <c r="B11" i="5"/>
  <c r="D21" i="1"/>
  <c r="D16" i="1"/>
  <c r="D6" i="1"/>
  <c r="D22" i="1"/>
  <c r="D23" i="1"/>
  <c r="D24" i="1"/>
  <c r="D25" i="1"/>
</calcChain>
</file>

<file path=xl/sharedStrings.xml><?xml version="1.0" encoding="utf-8"?>
<sst xmlns="http://schemas.openxmlformats.org/spreadsheetml/2006/main" count="221" uniqueCount="131">
  <si>
    <t>Activity</t>
  </si>
  <si>
    <t>Cost Item</t>
  </si>
  <si>
    <t>A. Land Acquisition and Structures</t>
  </si>
  <si>
    <t>Land</t>
  </si>
  <si>
    <t>Structures</t>
  </si>
  <si>
    <t>Improvements</t>
  </si>
  <si>
    <t>Subtotal for (A)</t>
  </si>
  <si>
    <t>Livelihood rehabilitation assistance</t>
  </si>
  <si>
    <t>Rental Subsidy</t>
  </si>
  <si>
    <t>Income Loss</t>
  </si>
  <si>
    <t>Special Assistance for vulnerable groups</t>
  </si>
  <si>
    <t>Transportation assistance</t>
  </si>
  <si>
    <t>Food assistance</t>
  </si>
  <si>
    <t>Allowance to commute</t>
  </si>
  <si>
    <t>Assistance to PAFs in NSCR</t>
  </si>
  <si>
    <t>Subtotal for (B)</t>
  </si>
  <si>
    <t>C. Development of Relocation Sites</t>
  </si>
  <si>
    <t>Subtotal for (C)</t>
  </si>
  <si>
    <t>D. RAP Implementation and monitoring</t>
  </si>
  <si>
    <t>LIAC coordination</t>
  </si>
  <si>
    <t>Internal monitoring cost</t>
  </si>
  <si>
    <t>External monitoring cost</t>
  </si>
  <si>
    <t>Subtotal for (D)</t>
  </si>
  <si>
    <t>Total (A+B+C+D)</t>
  </si>
  <si>
    <t>E</t>
  </si>
  <si>
    <t>Administration Cost</t>
  </si>
  <si>
    <t>Contingency</t>
  </si>
  <si>
    <t>Amount (PhP)</t>
  </si>
  <si>
    <t>B. Compensation</t>
  </si>
  <si>
    <t>Trees and Crops</t>
  </si>
  <si>
    <t>Total (A+B+C+D+E)</t>
  </si>
  <si>
    <t>Name/Claimant</t>
  </si>
  <si>
    <t>Area (Title)</t>
  </si>
  <si>
    <t>Area (Plan)</t>
  </si>
  <si>
    <t>NSCR (ROW) Area</t>
  </si>
  <si>
    <t>Outside NSCR</t>
  </si>
  <si>
    <t>Total Area</t>
  </si>
  <si>
    <t>%</t>
  </si>
  <si>
    <t>North Luzon Railway Corp.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</si>
  <si>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8.5"/>
        <color theme="1"/>
        <rFont val="Times New Roman"/>
        <family val="1"/>
      </rPr>
      <t>Holy Trinity Realty &amp; Realty Development Corp.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</si>
  <si>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8.5"/>
        <color theme="1"/>
        <rFont val="Times New Roman"/>
        <family val="1"/>
      </rPr>
      <t xml:space="preserve">Nelmac Realty and Development 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</si>
  <si>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8.5"/>
        <color theme="1"/>
        <rFont val="Times New Roman"/>
        <family val="1"/>
      </rPr>
      <t>Valenzuela Development Corp. (VALDECO)</t>
    </r>
  </si>
  <si>
    <t xml:space="preserve">                                 -   </t>
  </si>
  <si>
    <t>Sub-total</t>
  </si>
  <si>
    <t>The Manila Railroad Co.</t>
  </si>
  <si>
    <r>
      <t>Philippine National Bank (PNB)</t>
    </r>
    <r>
      <rPr>
        <vertAlign val="superscript"/>
        <sz val="8.5"/>
        <color theme="1"/>
        <rFont val="Times New Roman"/>
        <family val="1"/>
      </rPr>
      <t>4</t>
    </r>
  </si>
  <si>
    <t>GRAND TOTAL</t>
  </si>
  <si>
    <t>City / Municipality</t>
  </si>
  <si>
    <t>Residential</t>
  </si>
  <si>
    <t>Commercial</t>
  </si>
  <si>
    <t>Industrial</t>
  </si>
  <si>
    <t>Agricultural</t>
  </si>
  <si>
    <t>P/C/M Assessors</t>
  </si>
  <si>
    <t>DBP</t>
  </si>
  <si>
    <t>BIR</t>
  </si>
  <si>
    <t>Malolos</t>
  </si>
  <si>
    <t>-</t>
  </si>
  <si>
    <r>
      <t>4,350</t>
    </r>
    <r>
      <rPr>
        <vertAlign val="superscript"/>
        <sz val="8"/>
        <color theme="1"/>
        <rFont val="Times New Roman"/>
        <family val="1"/>
      </rPr>
      <t>b</t>
    </r>
  </si>
  <si>
    <r>
      <t>6,500</t>
    </r>
    <r>
      <rPr>
        <vertAlign val="superscript"/>
        <sz val="8"/>
        <color theme="1"/>
        <rFont val="Times New Roman"/>
        <family val="1"/>
      </rPr>
      <t xml:space="preserve"> a</t>
    </r>
  </si>
  <si>
    <r>
      <t>7,000</t>
    </r>
    <r>
      <rPr>
        <vertAlign val="superscript"/>
        <sz val="8"/>
        <color theme="1"/>
        <rFont val="Times New Roman"/>
        <family val="1"/>
      </rPr>
      <t xml:space="preserve"> a</t>
    </r>
  </si>
  <si>
    <r>
      <t>400</t>
    </r>
    <r>
      <rPr>
        <vertAlign val="superscript"/>
        <sz val="8"/>
        <color theme="1"/>
        <rFont val="Times New Roman"/>
        <family val="1"/>
      </rPr>
      <t xml:space="preserve"> a</t>
    </r>
  </si>
  <si>
    <t>Guiguinto</t>
  </si>
  <si>
    <r>
      <t>5,350</t>
    </r>
    <r>
      <rPr>
        <vertAlign val="superscript"/>
        <sz val="8"/>
        <color theme="1"/>
        <rFont val="Times New Roman"/>
        <family val="1"/>
      </rPr>
      <t xml:space="preserve"> b</t>
    </r>
  </si>
  <si>
    <t>(Subdivision lots)</t>
  </si>
  <si>
    <r>
      <t>5,000</t>
    </r>
    <r>
      <rPr>
        <vertAlign val="superscript"/>
        <sz val="8"/>
        <color theme="1"/>
        <rFont val="Times New Roman"/>
        <family val="1"/>
      </rPr>
      <t xml:space="preserve"> a</t>
    </r>
  </si>
  <si>
    <r>
      <t>2,500</t>
    </r>
    <r>
      <rPr>
        <vertAlign val="superscript"/>
        <sz val="8"/>
        <color theme="1"/>
        <rFont val="Times New Roman"/>
        <family val="1"/>
      </rPr>
      <t xml:space="preserve"> a</t>
    </r>
  </si>
  <si>
    <r>
      <t>950</t>
    </r>
    <r>
      <rPr>
        <vertAlign val="superscript"/>
        <sz val="8"/>
        <color theme="1"/>
        <rFont val="Times New Roman"/>
        <family val="1"/>
      </rPr>
      <t xml:space="preserve"> a</t>
    </r>
  </si>
  <si>
    <t>Balagtas</t>
  </si>
  <si>
    <r>
      <t>12,300</t>
    </r>
    <r>
      <rPr>
        <vertAlign val="superscript"/>
        <sz val="8"/>
        <color theme="1"/>
        <rFont val="Times New Roman"/>
        <family val="1"/>
      </rPr>
      <t xml:space="preserve"> b</t>
    </r>
    <r>
      <rPr>
        <sz val="8"/>
        <color theme="1"/>
        <rFont val="Times New Roman"/>
        <family val="1"/>
      </rPr>
      <t xml:space="preserve">  (commercial/</t>
    </r>
  </si>
  <si>
    <t>residential)</t>
  </si>
  <si>
    <r>
      <t>12,300</t>
    </r>
    <r>
      <rPr>
        <vertAlign val="superscript"/>
        <sz val="8"/>
        <color theme="1"/>
        <rFont val="Times New Roman"/>
        <family val="1"/>
      </rPr>
      <t xml:space="preserve"> b</t>
    </r>
  </si>
  <si>
    <t>(commercial/</t>
  </si>
  <si>
    <r>
      <t>5,100</t>
    </r>
    <r>
      <rPr>
        <vertAlign val="superscript"/>
        <sz val="8"/>
        <color theme="1"/>
        <rFont val="Times New Roman"/>
        <family val="1"/>
      </rPr>
      <t xml:space="preserve"> b</t>
    </r>
  </si>
  <si>
    <r>
      <t>275</t>
    </r>
    <r>
      <rPr>
        <vertAlign val="superscript"/>
        <sz val="8"/>
        <color theme="1"/>
        <rFont val="Times New Roman"/>
        <family val="1"/>
      </rPr>
      <t xml:space="preserve"> b</t>
    </r>
  </si>
  <si>
    <t>Bocaue</t>
  </si>
  <si>
    <r>
      <t>2,100</t>
    </r>
    <r>
      <rPr>
        <vertAlign val="superscript"/>
        <sz val="8"/>
        <color theme="1"/>
        <rFont val="Times New Roman"/>
        <family val="1"/>
      </rPr>
      <t xml:space="preserve"> b</t>
    </r>
  </si>
  <si>
    <r>
      <t>6,000</t>
    </r>
    <r>
      <rPr>
        <vertAlign val="superscript"/>
        <sz val="8"/>
        <color theme="1"/>
        <rFont val="Times New Roman"/>
        <family val="1"/>
      </rPr>
      <t xml:space="preserve"> b</t>
    </r>
  </si>
  <si>
    <r>
      <t>5,050</t>
    </r>
    <r>
      <rPr>
        <vertAlign val="superscript"/>
        <sz val="8"/>
        <color theme="1"/>
        <rFont val="Times New Roman"/>
        <family val="1"/>
      </rPr>
      <t xml:space="preserve"> b</t>
    </r>
  </si>
  <si>
    <r>
      <t>1,100</t>
    </r>
    <r>
      <rPr>
        <vertAlign val="superscript"/>
        <sz val="8"/>
        <color theme="1"/>
        <rFont val="Times New Roman"/>
        <family val="1"/>
      </rPr>
      <t xml:space="preserve"> a</t>
    </r>
  </si>
  <si>
    <t>Marilao</t>
  </si>
  <si>
    <r>
      <t>2,250</t>
    </r>
    <r>
      <rPr>
        <vertAlign val="superscript"/>
        <sz val="8"/>
        <color theme="1"/>
        <rFont val="Times New Roman"/>
        <family val="1"/>
      </rPr>
      <t xml:space="preserve"> b</t>
    </r>
  </si>
  <si>
    <r>
      <t>3,765</t>
    </r>
    <r>
      <rPr>
        <vertAlign val="superscript"/>
        <sz val="8"/>
        <color theme="1"/>
        <rFont val="Times New Roman"/>
        <family val="1"/>
      </rPr>
      <t xml:space="preserve"> a</t>
    </r>
  </si>
  <si>
    <r>
      <t>3,880</t>
    </r>
    <r>
      <rPr>
        <vertAlign val="superscript"/>
        <sz val="8"/>
        <color theme="1"/>
        <rFont val="Times New Roman"/>
        <family val="1"/>
      </rPr>
      <t xml:space="preserve"> a</t>
    </r>
    <r>
      <rPr>
        <sz val="8"/>
        <color theme="1"/>
        <rFont val="Times New Roman"/>
        <family val="1"/>
      </rPr>
      <t xml:space="preserve"> </t>
    </r>
  </si>
  <si>
    <r>
      <t>1,550</t>
    </r>
    <r>
      <rPr>
        <vertAlign val="superscript"/>
        <sz val="8"/>
        <color theme="1"/>
        <rFont val="Times New Roman"/>
        <family val="1"/>
      </rPr>
      <t xml:space="preserve"> b</t>
    </r>
  </si>
  <si>
    <t>Meycauayan</t>
  </si>
  <si>
    <r>
      <t>4,500</t>
    </r>
    <r>
      <rPr>
        <vertAlign val="superscript"/>
        <sz val="8"/>
        <color theme="1"/>
        <rFont val="Times New Roman"/>
        <family val="1"/>
      </rPr>
      <t xml:space="preserve"> b</t>
    </r>
  </si>
  <si>
    <r>
      <t>4,900</t>
    </r>
    <r>
      <rPr>
        <vertAlign val="superscript"/>
        <sz val="8"/>
        <color theme="1"/>
        <rFont val="Times New Roman"/>
        <family val="1"/>
      </rPr>
      <t xml:space="preserve"> a</t>
    </r>
    <r>
      <rPr>
        <sz val="8"/>
        <color theme="1"/>
        <rFont val="Times New Roman"/>
        <family val="1"/>
      </rPr>
      <t xml:space="preserve"> </t>
    </r>
  </si>
  <si>
    <r>
      <t>700</t>
    </r>
    <r>
      <rPr>
        <vertAlign val="superscript"/>
        <sz val="8"/>
        <color theme="1"/>
        <rFont val="Times New Roman"/>
        <family val="1"/>
      </rPr>
      <t xml:space="preserve"> a</t>
    </r>
  </si>
  <si>
    <t>Valenzuela</t>
  </si>
  <si>
    <r>
      <t>6,767</t>
    </r>
    <r>
      <rPr>
        <vertAlign val="superscript"/>
        <sz val="8"/>
        <color theme="1"/>
        <rFont val="Times New Roman"/>
        <family val="1"/>
      </rPr>
      <t xml:space="preserve"> b</t>
    </r>
  </si>
  <si>
    <r>
      <t>22,300</t>
    </r>
    <r>
      <rPr>
        <vertAlign val="superscript"/>
        <sz val="8"/>
        <color theme="1"/>
        <rFont val="Times New Roman"/>
        <family val="1"/>
      </rPr>
      <t xml:space="preserve"> b</t>
    </r>
  </si>
  <si>
    <r>
      <t>11,700</t>
    </r>
    <r>
      <rPr>
        <vertAlign val="superscript"/>
        <sz val="8"/>
        <color theme="1"/>
        <rFont val="Times New Roman"/>
        <family val="1"/>
      </rPr>
      <t xml:space="preserve"> b</t>
    </r>
  </si>
  <si>
    <r>
      <t>800</t>
    </r>
    <r>
      <rPr>
        <vertAlign val="superscript"/>
        <sz val="8"/>
        <color theme="1"/>
        <rFont val="Times New Roman"/>
        <family val="1"/>
      </rPr>
      <t xml:space="preserve"> a</t>
    </r>
  </si>
  <si>
    <t>Caloocan</t>
  </si>
  <si>
    <r>
      <t>9,733</t>
    </r>
    <r>
      <rPr>
        <vertAlign val="superscript"/>
        <sz val="8"/>
        <color theme="1"/>
        <rFont val="Times New Roman"/>
        <family val="1"/>
      </rPr>
      <t xml:space="preserve"> b</t>
    </r>
  </si>
  <si>
    <r>
      <t>19,050</t>
    </r>
    <r>
      <rPr>
        <vertAlign val="superscript"/>
        <sz val="8"/>
        <color theme="1"/>
        <rFont val="Times New Roman"/>
        <family val="1"/>
      </rPr>
      <t xml:space="preserve"> b</t>
    </r>
  </si>
  <si>
    <r>
      <t>10,739</t>
    </r>
    <r>
      <rPr>
        <vertAlign val="superscript"/>
        <sz val="8"/>
        <color theme="1"/>
        <rFont val="Times New Roman"/>
        <family val="1"/>
      </rPr>
      <t xml:space="preserve"> c</t>
    </r>
  </si>
  <si>
    <r>
      <t>See note below</t>
    </r>
    <r>
      <rPr>
        <vertAlign val="superscript"/>
        <sz val="8"/>
        <color theme="1"/>
        <rFont val="Times New Roman"/>
        <family val="1"/>
      </rPr>
      <t xml:space="preserve"> c</t>
    </r>
  </si>
  <si>
    <t>Manila</t>
  </si>
  <si>
    <r>
      <t>18,150</t>
    </r>
    <r>
      <rPr>
        <vertAlign val="superscript"/>
        <sz val="8"/>
        <color theme="1"/>
        <rFont val="Times New Roman"/>
        <family val="1"/>
      </rPr>
      <t xml:space="preserve"> b</t>
    </r>
  </si>
  <si>
    <r>
      <t>36,350</t>
    </r>
    <r>
      <rPr>
        <vertAlign val="superscript"/>
        <sz val="8"/>
        <color theme="1"/>
        <rFont val="Times New Roman"/>
        <family val="1"/>
      </rPr>
      <t xml:space="preserve"> b</t>
    </r>
  </si>
  <si>
    <r>
      <t>10,201</t>
    </r>
    <r>
      <rPr>
        <vertAlign val="superscript"/>
        <sz val="8"/>
        <color theme="1"/>
        <rFont val="Times New Roman"/>
        <family val="1"/>
      </rPr>
      <t xml:space="preserve"> c</t>
    </r>
  </si>
  <si>
    <t xml:space="preserve"> Source: JICA Study Team</t>
  </si>
  <si>
    <r>
      <t>a</t>
    </r>
    <r>
      <rPr>
        <i/>
        <sz val="9"/>
        <color theme="1"/>
        <rFont val="Times New Roman"/>
        <family val="1"/>
      </rPr>
      <t xml:space="preserve"> Bulacan Provincial Assessors and City Assessors of Malolos, Meycauayan, and Valenzuela (2008-2015)</t>
    </r>
  </si>
  <si>
    <r>
      <t>b</t>
    </r>
    <r>
      <rPr>
        <i/>
        <sz val="9"/>
        <color theme="1"/>
        <rFont val="Times New Roman"/>
        <family val="1"/>
      </rPr>
      <t xml:space="preserve"> Development Bank of the Philippines Credit &amp; Appraisal Management (DBP CAM), 2017</t>
    </r>
  </si>
  <si>
    <r>
      <t>c</t>
    </r>
    <r>
      <rPr>
        <i/>
        <sz val="9"/>
        <color theme="1"/>
        <rFont val="Times New Roman"/>
        <family val="1"/>
      </rPr>
      <t xml:space="preserve"> BIR Department Order for Land/Real Estate Zonal Value. </t>
    </r>
  </si>
  <si>
    <t>City/</t>
  </si>
  <si>
    <t>Municipality</t>
  </si>
  <si>
    <t>Institutional</t>
  </si>
  <si>
    <t>All Lands</t>
  </si>
  <si>
    <r>
      <t>Total Area Affected, m</t>
    </r>
    <r>
      <rPr>
        <b/>
        <vertAlign val="superscript"/>
        <sz val="6.5"/>
        <color rgb="FF000000"/>
        <rFont val="Times New Roman"/>
        <family val="1"/>
      </rPr>
      <t>2</t>
    </r>
  </si>
  <si>
    <t>Total Cost (PhP)</t>
  </si>
  <si>
    <t>Total</t>
  </si>
  <si>
    <t>Source: JICA Study Team</t>
  </si>
  <si>
    <r>
      <t>Note: Table 12.1-3 is subject for revision based on the Parcellary, As-Built and Land-Use Data</t>
    </r>
    <r>
      <rPr>
        <sz val="9"/>
        <color theme="1"/>
        <rFont val="Times New Roman"/>
        <family val="1"/>
      </rPr>
      <t>.</t>
    </r>
  </si>
  <si>
    <r>
      <t>Areas with no data area identified are government lands based on parcellary survey</t>
    </r>
    <r>
      <rPr>
        <sz val="9"/>
        <color theme="1"/>
        <rFont val="Times New Roman"/>
        <family val="1"/>
      </rPr>
      <t>.</t>
    </r>
  </si>
  <si>
    <t xml:space="preserve">Table 12.1-2 Market Values for the Project Affected Lands (PhP/sq.m) </t>
  </si>
  <si>
    <t>Table 12.1-1 Estimated RAP Implementation Cost</t>
  </si>
  <si>
    <t xml:space="preserve">Table 12.1-3 Estimated Current Market Value of Private Lands </t>
  </si>
  <si>
    <t xml:space="preserve">Table 12.1-4 List of Government Properties based on Parcellary Survey </t>
  </si>
  <si>
    <t xml:space="preserve">        Note: 1 - on-going approval of Northrail </t>
  </si>
  <si>
    <t xml:space="preserve">                 2 - acquired by Northrail</t>
  </si>
  <si>
    <t xml:space="preserve">                 3 - privatized</t>
  </si>
  <si>
    <t>City/Municipality</t>
  </si>
  <si>
    <t>Marginally Affected</t>
  </si>
  <si>
    <t>Severely Affected</t>
  </si>
  <si>
    <t>Total Cost</t>
  </si>
  <si>
    <t>No.</t>
  </si>
  <si>
    <r>
      <t>Area Affected, m</t>
    </r>
    <r>
      <rPr>
        <b/>
        <vertAlign val="superscript"/>
        <sz val="10"/>
        <color rgb="FF000000"/>
        <rFont val="Times New Roman"/>
        <family val="1"/>
      </rPr>
      <t>2</t>
    </r>
  </si>
  <si>
    <t>Cost, PhP</t>
  </si>
  <si>
    <t>Table 12.1-5  Estimated Replacement Cost of Legal Structures based on BOQ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</si>
</sst>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8.5"/>
      <color theme="1"/>
      <name val="Times New Roman"/>
      <family val="1"/>
    </font>
    <font>
      <sz val="7"/>
      <color theme="1"/>
      <name val="Times New Roman"/>
      <family val="1"/>
    </font>
    <font>
      <b/>
      <sz val="8.5"/>
      <color theme="1"/>
      <name val="Times New Roman"/>
      <family val="1"/>
    </font>
    <font>
      <vertAlign val="superscript"/>
      <sz val="8.5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i/>
      <sz val="9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sz val="6.5"/>
      <color rgb="FF000000"/>
      <name val="Times New Roman"/>
      <family val="1"/>
    </font>
    <font>
      <b/>
      <sz val="5"/>
      <color rgb="FF000000"/>
      <name val="Times New Roman"/>
      <family val="1"/>
    </font>
    <font>
      <b/>
      <vertAlign val="superscript"/>
      <sz val="6.5"/>
      <color rgb="FF000000"/>
      <name val="Times New Roman"/>
      <family val="1"/>
    </font>
    <font>
      <sz val="6"/>
      <color rgb="FF000000"/>
      <name val="Times New Roman"/>
      <family val="1"/>
    </font>
    <font>
      <b/>
      <sz val="6"/>
      <color rgb="FF000000"/>
      <name val="Times New Roman"/>
      <family val="1"/>
    </font>
    <font>
      <sz val="9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  <fill>
      <patternFill patternType="lightGray">
        <bgColor rgb="FFBFBFB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 applyAlignment="1">
      <alignment horizontal="right"/>
    </xf>
    <xf numFmtId="43" fontId="4" fillId="0" borderId="1" xfId="1" applyFont="1" applyBorder="1" applyAlignment="1">
      <alignment horizontal="right"/>
    </xf>
    <xf numFmtId="43" fontId="4" fillId="0" borderId="1" xfId="1" applyFont="1" applyBorder="1"/>
    <xf numFmtId="9" fontId="3" fillId="0" borderId="1" xfId="0" applyNumberFormat="1" applyFont="1" applyBorder="1"/>
    <xf numFmtId="43" fontId="5" fillId="0" borderId="1" xfId="0" applyNumberFormat="1" applyFont="1" applyBorder="1"/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 indent="2"/>
    </xf>
    <xf numFmtId="0" fontId="7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4" fillId="0" borderId="0" xfId="0" applyFont="1" applyAlignment="1">
      <alignment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3" fontId="19" fillId="0" borderId="1" xfId="0" applyNumberFormat="1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4" fontId="24" fillId="0" borderId="1" xfId="0" applyNumberFormat="1" applyFont="1" applyBorder="1" applyAlignment="1">
      <alignment horizontal="right" vertical="center"/>
    </xf>
    <xf numFmtId="3" fontId="24" fillId="0" borderId="1" xfId="0" applyNumberFormat="1" applyFont="1" applyBorder="1" applyAlignment="1">
      <alignment horizontal="righ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right" vertical="center"/>
    </xf>
    <xf numFmtId="4" fontId="22" fillId="0" borderId="1" xfId="0" applyNumberFormat="1" applyFont="1" applyBorder="1" applyAlignment="1">
      <alignment horizontal="right" vertical="center"/>
    </xf>
    <xf numFmtId="3" fontId="2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36" sqref="C36"/>
    </sheetView>
  </sheetViews>
  <sheetFormatPr baseColWidth="10" defaultColWidth="8.83203125" defaultRowHeight="14" x14ac:dyDescent="0"/>
  <cols>
    <col min="1" max="1" width="19" customWidth="1"/>
    <col min="2" max="2" width="17.1640625" customWidth="1"/>
    <col min="3" max="3" width="35.33203125" customWidth="1"/>
    <col min="4" max="4" width="25.83203125" customWidth="1"/>
  </cols>
  <sheetData>
    <row r="1" spans="1:4">
      <c r="A1" s="41" t="s">
        <v>117</v>
      </c>
      <c r="B1" s="42"/>
      <c r="C1" s="42"/>
      <c r="D1" s="42"/>
    </row>
    <row r="2" spans="1:4">
      <c r="A2" s="43" t="s">
        <v>0</v>
      </c>
      <c r="B2" s="44"/>
      <c r="C2" s="29" t="s">
        <v>1</v>
      </c>
      <c r="D2" s="29" t="s">
        <v>27</v>
      </c>
    </row>
    <row r="3" spans="1:4" ht="16.5" customHeight="1">
      <c r="A3" s="40" t="s">
        <v>2</v>
      </c>
      <c r="B3" s="40"/>
      <c r="C3" s="2" t="s">
        <v>3</v>
      </c>
      <c r="D3" s="3">
        <v>122242995</v>
      </c>
    </row>
    <row r="4" spans="1:4">
      <c r="A4" s="40"/>
      <c r="B4" s="40"/>
      <c r="C4" s="2" t="s">
        <v>4</v>
      </c>
      <c r="D4" s="3">
        <v>361506740.64999998</v>
      </c>
    </row>
    <row r="5" spans="1:4">
      <c r="A5" s="40"/>
      <c r="B5" s="40"/>
      <c r="C5" s="2" t="s">
        <v>5</v>
      </c>
      <c r="D5" s="3">
        <v>19191678</v>
      </c>
    </row>
    <row r="6" spans="1:4">
      <c r="A6" s="40"/>
      <c r="B6" s="40"/>
      <c r="C6" s="4" t="s">
        <v>6</v>
      </c>
      <c r="D6" s="5">
        <f>SUM(D3:D5)</f>
        <v>502941413.64999998</v>
      </c>
    </row>
    <row r="7" spans="1:4">
      <c r="A7" s="40" t="s">
        <v>28</v>
      </c>
      <c r="B7" s="40"/>
      <c r="C7" s="2" t="s">
        <v>29</v>
      </c>
      <c r="D7" s="3">
        <v>1128913.68</v>
      </c>
    </row>
    <row r="8" spans="1:4" ht="18" customHeight="1">
      <c r="A8" s="40"/>
      <c r="B8" s="40"/>
      <c r="C8" s="2" t="s">
        <v>7</v>
      </c>
      <c r="D8" s="3">
        <v>3315000</v>
      </c>
    </row>
    <row r="9" spans="1:4">
      <c r="A9" s="40"/>
      <c r="B9" s="40"/>
      <c r="C9" s="2" t="s">
        <v>8</v>
      </c>
      <c r="D9" s="3">
        <v>666900</v>
      </c>
    </row>
    <row r="10" spans="1:4" ht="16.5" customHeight="1">
      <c r="A10" s="40"/>
      <c r="B10" s="40"/>
      <c r="C10" s="2" t="s">
        <v>9</v>
      </c>
      <c r="D10" s="3">
        <v>7504224</v>
      </c>
    </row>
    <row r="11" spans="1:4">
      <c r="A11" s="40"/>
      <c r="B11" s="40"/>
      <c r="C11" s="2" t="s">
        <v>10</v>
      </c>
      <c r="D11" s="3">
        <v>1730000</v>
      </c>
    </row>
    <row r="12" spans="1:4">
      <c r="A12" s="40"/>
      <c r="B12" s="40"/>
      <c r="C12" s="2" t="s">
        <v>11</v>
      </c>
      <c r="D12" s="3">
        <v>455000</v>
      </c>
    </row>
    <row r="13" spans="1:4" ht="16.5" customHeight="1">
      <c r="A13" s="40"/>
      <c r="B13" s="40"/>
      <c r="C13" s="2" t="s">
        <v>12</v>
      </c>
      <c r="D13" s="3">
        <v>1710000</v>
      </c>
    </row>
    <row r="14" spans="1:4" ht="14.25" customHeight="1">
      <c r="A14" s="40"/>
      <c r="B14" s="40"/>
      <c r="C14" s="2" t="s">
        <v>13</v>
      </c>
      <c r="D14" s="3">
        <v>910000</v>
      </c>
    </row>
    <row r="15" spans="1:4" ht="17.25" customHeight="1">
      <c r="A15" s="40"/>
      <c r="B15" s="40"/>
      <c r="C15" s="2" t="s">
        <v>14</v>
      </c>
      <c r="D15" s="3">
        <v>2595000</v>
      </c>
    </row>
    <row r="16" spans="1:4" ht="16.5" customHeight="1">
      <c r="A16" s="40"/>
      <c r="B16" s="40"/>
      <c r="C16" s="4" t="s">
        <v>15</v>
      </c>
      <c r="D16" s="6">
        <f>SUM(D7:D15)</f>
        <v>20015037.68</v>
      </c>
    </row>
    <row r="17" spans="1:4" ht="16.5" customHeight="1">
      <c r="A17" s="46" t="s">
        <v>16</v>
      </c>
      <c r="B17" s="46"/>
      <c r="C17" s="4" t="s">
        <v>17</v>
      </c>
      <c r="D17" s="6">
        <v>66066000</v>
      </c>
    </row>
    <row r="18" spans="1:4" ht="15.75" customHeight="1">
      <c r="A18" s="40" t="s">
        <v>18</v>
      </c>
      <c r="B18" s="40"/>
      <c r="C18" s="2" t="s">
        <v>19</v>
      </c>
      <c r="D18" s="3">
        <v>5400000</v>
      </c>
    </row>
    <row r="19" spans="1:4" ht="15" customHeight="1">
      <c r="A19" s="40"/>
      <c r="B19" s="40"/>
      <c r="C19" s="2" t="s">
        <v>20</v>
      </c>
      <c r="D19" s="3">
        <v>7400000</v>
      </c>
    </row>
    <row r="20" spans="1:4" ht="15" customHeight="1">
      <c r="A20" s="40"/>
      <c r="B20" s="40"/>
      <c r="C20" s="2" t="s">
        <v>21</v>
      </c>
      <c r="D20" s="3">
        <v>3900000</v>
      </c>
    </row>
    <row r="21" spans="1:4" ht="17.25" customHeight="1">
      <c r="A21" s="40"/>
      <c r="B21" s="40"/>
      <c r="C21" s="4" t="s">
        <v>22</v>
      </c>
      <c r="D21" s="6">
        <f>SUM(D18:D20)</f>
        <v>16700000</v>
      </c>
    </row>
    <row r="22" spans="1:4">
      <c r="A22" s="47" t="s">
        <v>23</v>
      </c>
      <c r="B22" s="48"/>
      <c r="C22" s="2"/>
      <c r="D22" s="5">
        <f>(D6+D16+D17+D21)</f>
        <v>605722451.32999992</v>
      </c>
    </row>
    <row r="23" spans="1:4" ht="15" customHeight="1">
      <c r="A23" s="40" t="s">
        <v>24</v>
      </c>
      <c r="B23" s="2" t="s">
        <v>25</v>
      </c>
      <c r="C23" s="7">
        <v>0.05</v>
      </c>
      <c r="D23" s="6">
        <f>(D22*5%)</f>
        <v>30286122.566499997</v>
      </c>
    </row>
    <row r="24" spans="1:4" ht="16.5" customHeight="1">
      <c r="A24" s="40"/>
      <c r="B24" s="2" t="s">
        <v>26</v>
      </c>
      <c r="C24" s="7">
        <v>0.1</v>
      </c>
      <c r="D24" s="6">
        <f>(D22*10%)</f>
        <v>60572245.132999994</v>
      </c>
    </row>
    <row r="25" spans="1:4" ht="17.25" customHeight="1">
      <c r="A25" s="45" t="s">
        <v>30</v>
      </c>
      <c r="B25" s="45"/>
      <c r="C25" s="45"/>
      <c r="D25" s="8">
        <f>(D22+D23+D24)</f>
        <v>696580819.02949989</v>
      </c>
    </row>
    <row r="26" spans="1:4">
      <c r="A26" s="1"/>
      <c r="B26" s="1"/>
      <c r="C26" s="1"/>
      <c r="D26" s="1"/>
    </row>
    <row r="27" spans="1:4" ht="15.75" customHeight="1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 ht="15" customHeight="1">
      <c r="A29" s="1"/>
      <c r="B29" s="1"/>
      <c r="C29" s="1"/>
      <c r="D29" s="1"/>
    </row>
    <row r="30" spans="1:4" ht="16.5" customHeight="1">
      <c r="A30" s="1"/>
      <c r="B30" s="1"/>
      <c r="C30" s="1"/>
      <c r="D30" s="1"/>
    </row>
    <row r="31" spans="1:4" ht="16.5" customHeight="1">
      <c r="A31" s="1"/>
      <c r="B31" s="1"/>
      <c r="C31" s="1"/>
      <c r="D31" s="1"/>
    </row>
    <row r="32" spans="1:4" ht="15" customHeight="1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</row>
  </sheetData>
  <mergeCells count="9">
    <mergeCell ref="A3:B6"/>
    <mergeCell ref="A1:D1"/>
    <mergeCell ref="A2:B2"/>
    <mergeCell ref="A25:C25"/>
    <mergeCell ref="A23:A24"/>
    <mergeCell ref="A17:B17"/>
    <mergeCell ref="A7:B16"/>
    <mergeCell ref="A18:B21"/>
    <mergeCell ref="A22:B22"/>
  </mergeCells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6" sqref="H26"/>
    </sheetView>
  </sheetViews>
  <sheetFormatPr baseColWidth="10" defaultColWidth="8.83203125" defaultRowHeight="14" x14ac:dyDescent="0"/>
  <sheetData>
    <row r="1" spans="1:13">
      <c r="A1" s="49" t="s">
        <v>116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>
      <c r="A2" s="55" t="s">
        <v>47</v>
      </c>
      <c r="B2" s="55" t="s">
        <v>48</v>
      </c>
      <c r="C2" s="55"/>
      <c r="D2" s="55"/>
      <c r="E2" s="55" t="s">
        <v>49</v>
      </c>
      <c r="F2" s="55"/>
      <c r="G2" s="55"/>
      <c r="H2" s="55" t="s">
        <v>50</v>
      </c>
      <c r="I2" s="55"/>
      <c r="J2" s="55"/>
      <c r="K2" s="55" t="s">
        <v>51</v>
      </c>
      <c r="L2" s="55"/>
      <c r="M2" s="55"/>
    </row>
    <row r="3" spans="1:13" ht="20">
      <c r="A3" s="55"/>
      <c r="B3" s="16" t="s">
        <v>52</v>
      </c>
      <c r="C3" s="16" t="s">
        <v>53</v>
      </c>
      <c r="D3" s="16" t="s">
        <v>54</v>
      </c>
      <c r="E3" s="16" t="s">
        <v>52</v>
      </c>
      <c r="F3" s="16" t="s">
        <v>53</v>
      </c>
      <c r="G3" s="16" t="s">
        <v>54</v>
      </c>
      <c r="H3" s="16" t="s">
        <v>52</v>
      </c>
      <c r="I3" s="16" t="s">
        <v>53</v>
      </c>
      <c r="J3" s="16" t="s">
        <v>54</v>
      </c>
      <c r="K3" s="16" t="s">
        <v>52</v>
      </c>
      <c r="L3" s="16" t="s">
        <v>53</v>
      </c>
      <c r="M3" s="16" t="s">
        <v>54</v>
      </c>
    </row>
    <row r="4" spans="1:13">
      <c r="A4" s="17" t="s">
        <v>55</v>
      </c>
      <c r="B4" s="17" t="s">
        <v>56</v>
      </c>
      <c r="C4" s="17" t="s">
        <v>57</v>
      </c>
      <c r="D4" s="17" t="s">
        <v>56</v>
      </c>
      <c r="E4" s="17" t="s">
        <v>58</v>
      </c>
      <c r="F4" s="17" t="s">
        <v>56</v>
      </c>
      <c r="G4" s="17" t="s">
        <v>56</v>
      </c>
      <c r="H4" s="17" t="s">
        <v>59</v>
      </c>
      <c r="I4" s="17"/>
      <c r="J4" s="17"/>
      <c r="K4" s="17" t="s">
        <v>60</v>
      </c>
      <c r="L4" s="17"/>
      <c r="M4" s="17"/>
    </row>
    <row r="5" spans="1:13">
      <c r="A5" s="51" t="s">
        <v>61</v>
      </c>
      <c r="B5" s="51" t="s">
        <v>56</v>
      </c>
      <c r="C5" s="17" t="s">
        <v>62</v>
      </c>
      <c r="D5" s="51" t="s">
        <v>56</v>
      </c>
      <c r="E5" s="51" t="s">
        <v>64</v>
      </c>
      <c r="F5" s="51" t="s">
        <v>56</v>
      </c>
      <c r="G5" s="51" t="s">
        <v>56</v>
      </c>
      <c r="H5" s="51" t="s">
        <v>65</v>
      </c>
      <c r="I5" s="51"/>
      <c r="J5" s="51"/>
      <c r="K5" s="51" t="s">
        <v>66</v>
      </c>
      <c r="L5" s="51"/>
      <c r="M5" s="51"/>
    </row>
    <row r="6" spans="1:13" ht="20">
      <c r="A6" s="51"/>
      <c r="B6" s="51"/>
      <c r="C6" s="17" t="s">
        <v>63</v>
      </c>
      <c r="D6" s="51"/>
      <c r="E6" s="51"/>
      <c r="F6" s="51"/>
      <c r="G6" s="51"/>
      <c r="H6" s="51"/>
      <c r="I6" s="51"/>
      <c r="J6" s="51"/>
      <c r="K6" s="51"/>
      <c r="L6" s="51"/>
      <c r="M6" s="51"/>
    </row>
    <row r="7" spans="1:13" ht="20">
      <c r="A7" s="51" t="s">
        <v>67</v>
      </c>
      <c r="B7" s="51" t="s">
        <v>56</v>
      </c>
      <c r="C7" s="17" t="s">
        <v>68</v>
      </c>
      <c r="D7" s="51" t="s">
        <v>56</v>
      </c>
      <c r="E7" s="51" t="s">
        <v>56</v>
      </c>
      <c r="F7" s="17" t="s">
        <v>70</v>
      </c>
      <c r="G7" s="51" t="s">
        <v>56</v>
      </c>
      <c r="H7" s="51"/>
      <c r="I7" s="51" t="s">
        <v>72</v>
      </c>
      <c r="J7" s="51"/>
      <c r="K7" s="54"/>
      <c r="L7" s="51" t="s">
        <v>73</v>
      </c>
      <c r="M7" s="51"/>
    </row>
    <row r="8" spans="1:13">
      <c r="A8" s="51"/>
      <c r="B8" s="51"/>
      <c r="C8" s="17" t="s">
        <v>69</v>
      </c>
      <c r="D8" s="51"/>
      <c r="E8" s="51"/>
      <c r="F8" s="17" t="s">
        <v>71</v>
      </c>
      <c r="G8" s="51"/>
      <c r="H8" s="51"/>
      <c r="I8" s="51"/>
      <c r="J8" s="51"/>
      <c r="K8" s="54"/>
      <c r="L8" s="51"/>
      <c r="M8" s="51"/>
    </row>
    <row r="9" spans="1:13">
      <c r="A9" s="51"/>
      <c r="B9" s="51"/>
      <c r="C9" s="18"/>
      <c r="D9" s="51"/>
      <c r="E9" s="51"/>
      <c r="F9" s="17" t="s">
        <v>69</v>
      </c>
      <c r="G9" s="51"/>
      <c r="H9" s="51"/>
      <c r="I9" s="51"/>
      <c r="J9" s="51"/>
      <c r="K9" s="54"/>
      <c r="L9" s="51"/>
      <c r="M9" s="51"/>
    </row>
    <row r="10" spans="1:13">
      <c r="A10" s="17" t="s">
        <v>74</v>
      </c>
      <c r="B10" s="17" t="s">
        <v>56</v>
      </c>
      <c r="C10" s="17" t="s">
        <v>75</v>
      </c>
      <c r="D10" s="17" t="s">
        <v>56</v>
      </c>
      <c r="E10" s="17" t="s">
        <v>56</v>
      </c>
      <c r="F10" s="17" t="s">
        <v>76</v>
      </c>
      <c r="G10" s="17"/>
      <c r="H10" s="17"/>
      <c r="I10" s="17" t="s">
        <v>77</v>
      </c>
      <c r="J10" s="17"/>
      <c r="K10" s="17" t="s">
        <v>78</v>
      </c>
      <c r="L10" s="17"/>
      <c r="M10" s="17"/>
    </row>
    <row r="11" spans="1:13">
      <c r="A11" s="17" t="s">
        <v>79</v>
      </c>
      <c r="B11" s="17" t="s">
        <v>56</v>
      </c>
      <c r="C11" s="17" t="s">
        <v>80</v>
      </c>
      <c r="D11" s="17" t="s">
        <v>56</v>
      </c>
      <c r="E11" s="17" t="s">
        <v>81</v>
      </c>
      <c r="F11" s="17" t="s">
        <v>56</v>
      </c>
      <c r="G11" s="17"/>
      <c r="H11" s="17" t="s">
        <v>82</v>
      </c>
      <c r="I11" s="17"/>
      <c r="J11" s="17"/>
      <c r="K11" s="18"/>
      <c r="L11" s="17" t="s">
        <v>83</v>
      </c>
      <c r="M11" s="17"/>
    </row>
    <row r="12" spans="1:13">
      <c r="A12" s="17" t="s">
        <v>84</v>
      </c>
      <c r="B12" s="17" t="s">
        <v>56</v>
      </c>
      <c r="C12" s="17" t="s">
        <v>85</v>
      </c>
      <c r="D12" s="17" t="s">
        <v>56</v>
      </c>
      <c r="E12" s="17" t="s">
        <v>64</v>
      </c>
      <c r="F12" s="17" t="s">
        <v>56</v>
      </c>
      <c r="G12" s="17"/>
      <c r="H12" s="17" t="s">
        <v>86</v>
      </c>
      <c r="I12" s="17"/>
      <c r="J12" s="17"/>
      <c r="K12" s="17" t="s">
        <v>87</v>
      </c>
      <c r="L12" s="17"/>
      <c r="M12" s="17"/>
    </row>
    <row r="13" spans="1:13">
      <c r="A13" s="17" t="s">
        <v>88</v>
      </c>
      <c r="B13" s="17" t="s">
        <v>56</v>
      </c>
      <c r="C13" s="17" t="s">
        <v>89</v>
      </c>
      <c r="D13" s="17" t="s">
        <v>56</v>
      </c>
      <c r="E13" s="17" t="s">
        <v>56</v>
      </c>
      <c r="F13" s="17" t="s">
        <v>90</v>
      </c>
      <c r="G13" s="17"/>
      <c r="H13" s="18"/>
      <c r="I13" s="17" t="s">
        <v>91</v>
      </c>
      <c r="J13" s="17"/>
      <c r="K13" s="17" t="s">
        <v>92</v>
      </c>
      <c r="L13" s="17"/>
      <c r="M13" s="17"/>
    </row>
    <row r="14" spans="1:13" ht="20">
      <c r="A14" s="17" t="s">
        <v>93</v>
      </c>
      <c r="B14" s="17" t="s">
        <v>56</v>
      </c>
      <c r="C14" s="17" t="s">
        <v>94</v>
      </c>
      <c r="D14" s="17" t="s">
        <v>56</v>
      </c>
      <c r="E14" s="17" t="s">
        <v>56</v>
      </c>
      <c r="F14" s="17" t="s">
        <v>95</v>
      </c>
      <c r="G14" s="17"/>
      <c r="H14" s="17"/>
      <c r="I14" s="17"/>
      <c r="J14" s="17" t="s">
        <v>96</v>
      </c>
      <c r="K14" s="17"/>
      <c r="L14" s="17"/>
      <c r="M14" s="17" t="s">
        <v>97</v>
      </c>
    </row>
    <row r="15" spans="1:13" ht="20">
      <c r="A15" s="17" t="s">
        <v>98</v>
      </c>
      <c r="B15" s="17" t="s">
        <v>56</v>
      </c>
      <c r="C15" s="17" t="s">
        <v>99</v>
      </c>
      <c r="D15" s="17" t="s">
        <v>56</v>
      </c>
      <c r="E15" s="17" t="s">
        <v>56</v>
      </c>
      <c r="F15" s="17" t="s">
        <v>100</v>
      </c>
      <c r="G15" s="17"/>
      <c r="H15" s="17"/>
      <c r="I15" s="17"/>
      <c r="J15" s="17" t="s">
        <v>101</v>
      </c>
      <c r="K15" s="17"/>
      <c r="L15" s="17"/>
      <c r="M15" s="17" t="s">
        <v>97</v>
      </c>
    </row>
    <row r="16" spans="1:13">
      <c r="A16" s="52" t="s">
        <v>102</v>
      </c>
      <c r="B16" s="52"/>
      <c r="C16" s="52"/>
      <c r="D16" s="52"/>
      <c r="E16" s="52"/>
      <c r="F16" s="52"/>
      <c r="G16" s="52"/>
      <c r="H16" s="52"/>
    </row>
    <row r="17" spans="1:8">
      <c r="A17" s="53" t="s">
        <v>103</v>
      </c>
      <c r="B17" s="53"/>
      <c r="C17" s="53"/>
      <c r="D17" s="53"/>
      <c r="E17" s="53"/>
      <c r="F17" s="53"/>
      <c r="G17" s="53"/>
      <c r="H17" s="53"/>
    </row>
    <row r="18" spans="1:8">
      <c r="A18" s="53" t="s">
        <v>104</v>
      </c>
      <c r="B18" s="53"/>
      <c r="C18" s="53"/>
      <c r="D18" s="53"/>
      <c r="E18" s="53"/>
      <c r="F18" s="53"/>
      <c r="G18" s="53"/>
      <c r="H18" s="53"/>
    </row>
    <row r="19" spans="1:8">
      <c r="A19" s="53" t="s">
        <v>105</v>
      </c>
      <c r="B19" s="53"/>
      <c r="C19" s="53"/>
      <c r="D19" s="53"/>
      <c r="E19" s="53"/>
      <c r="F19" s="53"/>
      <c r="G19" s="53"/>
      <c r="H19" s="53"/>
    </row>
  </sheetData>
  <mergeCells count="33">
    <mergeCell ref="F5:F6"/>
    <mergeCell ref="A18:H18"/>
    <mergeCell ref="A19:H19"/>
    <mergeCell ref="M5:M6"/>
    <mergeCell ref="A7:A9"/>
    <mergeCell ref="B7:B9"/>
    <mergeCell ref="D7:D9"/>
    <mergeCell ref="E7:E9"/>
    <mergeCell ref="G7:G9"/>
    <mergeCell ref="H7:H9"/>
    <mergeCell ref="I7:I9"/>
    <mergeCell ref="J7:J9"/>
    <mergeCell ref="K7:K9"/>
    <mergeCell ref="G5:G6"/>
    <mergeCell ref="H5:H6"/>
    <mergeCell ref="I5:I6"/>
    <mergeCell ref="J5:J6"/>
    <mergeCell ref="A1:M1"/>
    <mergeCell ref="L7:L9"/>
    <mergeCell ref="M7:M9"/>
    <mergeCell ref="A16:H16"/>
    <mergeCell ref="A17:H17"/>
    <mergeCell ref="K5:K6"/>
    <mergeCell ref="L5:L6"/>
    <mergeCell ref="A2:A3"/>
    <mergeCell ref="B2:D2"/>
    <mergeCell ref="E2:G2"/>
    <mergeCell ref="H2:J2"/>
    <mergeCell ref="K2:M2"/>
    <mergeCell ref="A5:A6"/>
    <mergeCell ref="B5:B6"/>
    <mergeCell ref="D5:D6"/>
    <mergeCell ref="E5:E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H21" sqref="H21"/>
    </sheetView>
  </sheetViews>
  <sheetFormatPr baseColWidth="10" defaultColWidth="8.83203125" defaultRowHeight="14" x14ac:dyDescent="0"/>
  <sheetData>
    <row r="1" spans="1:19">
      <c r="A1" s="49" t="s">
        <v>118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>
      <c r="A2" s="20" t="s">
        <v>106</v>
      </c>
      <c r="B2" s="57" t="s">
        <v>48</v>
      </c>
      <c r="C2" s="57"/>
      <c r="D2" s="57"/>
      <c r="E2" s="57" t="s">
        <v>49</v>
      </c>
      <c r="F2" s="57"/>
      <c r="G2" s="57"/>
      <c r="H2" s="57" t="s">
        <v>108</v>
      </c>
      <c r="I2" s="57"/>
      <c r="J2" s="57"/>
      <c r="K2" s="57" t="s">
        <v>50</v>
      </c>
      <c r="L2" s="57"/>
      <c r="M2" s="57"/>
      <c r="N2" s="57" t="s">
        <v>51</v>
      </c>
      <c r="O2" s="57"/>
      <c r="P2" s="57"/>
      <c r="Q2" s="57" t="s">
        <v>109</v>
      </c>
      <c r="R2" s="57"/>
      <c r="S2" s="57"/>
    </row>
    <row r="3" spans="1:19" ht="19">
      <c r="A3" s="21" t="s">
        <v>107</v>
      </c>
      <c r="B3" s="20" t="s">
        <v>110</v>
      </c>
      <c r="C3" s="20" t="s">
        <v>37</v>
      </c>
      <c r="D3" s="20" t="s">
        <v>111</v>
      </c>
      <c r="E3" s="20" t="s">
        <v>110</v>
      </c>
      <c r="F3" s="20" t="s">
        <v>37</v>
      </c>
      <c r="G3" s="20" t="s">
        <v>111</v>
      </c>
      <c r="H3" s="20" t="s">
        <v>110</v>
      </c>
      <c r="I3" s="20" t="s">
        <v>37</v>
      </c>
      <c r="J3" s="20" t="s">
        <v>111</v>
      </c>
      <c r="K3" s="20" t="s">
        <v>110</v>
      </c>
      <c r="L3" s="20" t="s">
        <v>37</v>
      </c>
      <c r="M3" s="20" t="s">
        <v>111</v>
      </c>
      <c r="N3" s="20" t="s">
        <v>110</v>
      </c>
      <c r="O3" s="20" t="s">
        <v>37</v>
      </c>
      <c r="P3" s="20" t="s">
        <v>111</v>
      </c>
      <c r="Q3" s="20" t="s">
        <v>110</v>
      </c>
      <c r="R3" s="20" t="s">
        <v>37</v>
      </c>
      <c r="S3" s="20" t="s">
        <v>111</v>
      </c>
    </row>
    <row r="4" spans="1:19">
      <c r="A4" s="22" t="s">
        <v>55</v>
      </c>
      <c r="B4" s="23">
        <v>257</v>
      </c>
      <c r="C4" s="23">
        <v>23</v>
      </c>
      <c r="D4" s="24">
        <v>1117950</v>
      </c>
      <c r="E4" s="23">
        <v>326</v>
      </c>
      <c r="F4" s="23">
        <v>29</v>
      </c>
      <c r="G4" s="24">
        <v>2119000</v>
      </c>
      <c r="H4" s="25"/>
      <c r="I4" s="25"/>
      <c r="J4" s="25"/>
      <c r="K4" s="23">
        <v>529</v>
      </c>
      <c r="L4" s="23">
        <v>48</v>
      </c>
      <c r="M4" s="24">
        <v>3703000</v>
      </c>
      <c r="N4" s="25"/>
      <c r="O4" s="25"/>
      <c r="P4" s="25"/>
      <c r="Q4" s="24">
        <v>1112</v>
      </c>
      <c r="R4" s="23">
        <v>100</v>
      </c>
      <c r="S4" s="24">
        <v>6939950</v>
      </c>
    </row>
    <row r="5" spans="1:19">
      <c r="A5" s="22" t="s">
        <v>61</v>
      </c>
      <c r="B5" s="24">
        <v>1910</v>
      </c>
      <c r="C5" s="23">
        <v>22</v>
      </c>
      <c r="D5" s="24">
        <v>10218500</v>
      </c>
      <c r="E5" s="25"/>
      <c r="F5" s="25"/>
      <c r="G5" s="25"/>
      <c r="H5" s="24">
        <v>2712</v>
      </c>
      <c r="I5" s="23">
        <v>31</v>
      </c>
      <c r="J5" s="24">
        <v>3132360</v>
      </c>
      <c r="K5" s="24">
        <v>1795</v>
      </c>
      <c r="L5" s="23">
        <v>20</v>
      </c>
      <c r="M5" s="24">
        <v>4487500</v>
      </c>
      <c r="N5" s="24">
        <v>2442</v>
      </c>
      <c r="O5" s="23">
        <v>28</v>
      </c>
      <c r="P5" s="24">
        <v>2319900</v>
      </c>
      <c r="Q5" s="24">
        <v>8859</v>
      </c>
      <c r="R5" s="23">
        <v>100</v>
      </c>
      <c r="S5" s="24">
        <v>20158260</v>
      </c>
    </row>
    <row r="6" spans="1:19">
      <c r="A6" s="22" t="s">
        <v>67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>
      <c r="A7" s="22" t="s">
        <v>74</v>
      </c>
      <c r="B7" s="23">
        <v>58</v>
      </c>
      <c r="C7" s="23">
        <v>3</v>
      </c>
      <c r="D7" s="24">
        <v>121800</v>
      </c>
      <c r="E7" s="25"/>
      <c r="F7" s="25"/>
      <c r="G7" s="25"/>
      <c r="H7" s="25"/>
      <c r="I7" s="25"/>
      <c r="J7" s="25"/>
      <c r="K7" s="25"/>
      <c r="L7" s="25"/>
      <c r="M7" s="25"/>
      <c r="N7" s="24">
        <v>1796</v>
      </c>
      <c r="O7" s="23">
        <v>97</v>
      </c>
      <c r="P7" s="24">
        <v>1975600</v>
      </c>
      <c r="Q7" s="24">
        <v>1854</v>
      </c>
      <c r="R7" s="23">
        <v>100</v>
      </c>
      <c r="S7" s="24">
        <v>2097400</v>
      </c>
    </row>
    <row r="8" spans="1:19">
      <c r="A8" s="22" t="s">
        <v>79</v>
      </c>
      <c r="B8" s="25" t="s">
        <v>56</v>
      </c>
      <c r="C8" s="25" t="s">
        <v>56</v>
      </c>
      <c r="D8" s="25" t="s">
        <v>56</v>
      </c>
      <c r="E8" s="24">
        <v>7043</v>
      </c>
      <c r="F8" s="23">
        <v>100</v>
      </c>
      <c r="G8" s="24">
        <v>26516895</v>
      </c>
      <c r="H8" s="25"/>
      <c r="I8" s="25"/>
      <c r="J8" s="25"/>
      <c r="K8" s="25"/>
      <c r="L8" s="25"/>
      <c r="M8" s="25"/>
      <c r="N8" s="25"/>
      <c r="O8" s="25"/>
      <c r="P8" s="25"/>
      <c r="Q8" s="24">
        <v>7043</v>
      </c>
      <c r="R8" s="23">
        <v>100</v>
      </c>
      <c r="S8" s="24">
        <v>26516895</v>
      </c>
    </row>
    <row r="9" spans="1:19">
      <c r="A9" s="22" t="s">
        <v>84</v>
      </c>
      <c r="B9" s="24">
        <v>3071</v>
      </c>
      <c r="C9" s="23">
        <v>73</v>
      </c>
      <c r="D9" s="24">
        <v>13819500</v>
      </c>
      <c r="E9" s="24">
        <v>1109</v>
      </c>
      <c r="F9" s="23">
        <v>27</v>
      </c>
      <c r="G9" s="24">
        <v>5545000</v>
      </c>
      <c r="H9" s="25"/>
      <c r="I9" s="25"/>
      <c r="J9" s="25"/>
      <c r="K9" s="25"/>
      <c r="L9" s="25"/>
      <c r="M9" s="25"/>
      <c r="N9" s="25"/>
      <c r="O9" s="25"/>
      <c r="P9" s="25"/>
      <c r="Q9" s="24">
        <v>4180</v>
      </c>
      <c r="R9" s="23">
        <v>100</v>
      </c>
      <c r="S9" s="24">
        <v>19364500</v>
      </c>
    </row>
    <row r="10" spans="1:19">
      <c r="A10" s="22" t="s">
        <v>88</v>
      </c>
      <c r="B10" s="24">
        <v>6970</v>
      </c>
      <c r="C10" s="23">
        <v>100</v>
      </c>
      <c r="D10" s="24">
        <v>47165990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4">
        <v>6970</v>
      </c>
      <c r="R10" s="23">
        <v>100</v>
      </c>
      <c r="S10" s="24">
        <v>47165990</v>
      </c>
    </row>
    <row r="11" spans="1:19">
      <c r="A11" s="22" t="s">
        <v>93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1:19">
      <c r="A12" s="22" t="s">
        <v>98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>
      <c r="A13" s="26" t="s">
        <v>112</v>
      </c>
      <c r="B13" s="27">
        <v>12266</v>
      </c>
      <c r="C13" s="28"/>
      <c r="D13" s="27">
        <v>72443740</v>
      </c>
      <c r="E13" s="27">
        <v>8478</v>
      </c>
      <c r="F13" s="28"/>
      <c r="G13" s="27">
        <v>34180895</v>
      </c>
      <c r="H13" s="27">
        <v>2712</v>
      </c>
      <c r="I13" s="28"/>
      <c r="J13" s="27">
        <v>3132360</v>
      </c>
      <c r="K13" s="27">
        <v>2324</v>
      </c>
      <c r="L13" s="28"/>
      <c r="M13" s="27">
        <v>8190500</v>
      </c>
      <c r="N13" s="27">
        <v>4238</v>
      </c>
      <c r="O13" s="28"/>
      <c r="P13" s="27">
        <v>4295500</v>
      </c>
      <c r="Q13" s="27">
        <v>30018</v>
      </c>
      <c r="R13" s="28"/>
      <c r="S13" s="27">
        <v>122242995</v>
      </c>
    </row>
    <row r="14" spans="1:19">
      <c r="A14" s="52" t="s">
        <v>113</v>
      </c>
      <c r="B14" s="52"/>
      <c r="C14" s="52"/>
      <c r="D14" s="52"/>
      <c r="E14" s="52"/>
      <c r="F14" s="52"/>
      <c r="G14" s="52"/>
      <c r="H14" s="52"/>
    </row>
    <row r="15" spans="1:19">
      <c r="A15" s="56" t="s">
        <v>114</v>
      </c>
      <c r="B15" s="56"/>
      <c r="C15" s="56"/>
      <c r="D15" s="56"/>
      <c r="E15" s="56"/>
      <c r="F15" s="56"/>
      <c r="G15" s="56"/>
      <c r="H15" s="56"/>
    </row>
    <row r="16" spans="1:19">
      <c r="A16" s="56" t="s">
        <v>115</v>
      </c>
      <c r="B16" s="56"/>
      <c r="C16" s="56"/>
      <c r="D16" s="56"/>
      <c r="E16" s="56"/>
      <c r="F16" s="56"/>
      <c r="G16" s="56"/>
      <c r="H16" s="56"/>
    </row>
  </sheetData>
  <mergeCells count="10">
    <mergeCell ref="A14:H14"/>
    <mergeCell ref="A15:H15"/>
    <mergeCell ref="A16:H16"/>
    <mergeCell ref="A1:S1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4" sqref="A24"/>
    </sheetView>
  </sheetViews>
  <sheetFormatPr baseColWidth="10" defaultColWidth="8.83203125" defaultRowHeight="14" x14ac:dyDescent="0"/>
  <cols>
    <col min="1" max="1" width="37.5" customWidth="1"/>
    <col min="2" max="2" width="11.5" customWidth="1"/>
    <col min="3" max="3" width="12.5" customWidth="1"/>
    <col min="4" max="5" width="16.6640625" customWidth="1"/>
    <col min="6" max="6" width="13.83203125" customWidth="1"/>
    <col min="7" max="7" width="10.83203125" customWidth="1"/>
  </cols>
  <sheetData>
    <row r="1" spans="1:7">
      <c r="A1" s="49" t="s">
        <v>119</v>
      </c>
      <c r="B1" s="49"/>
      <c r="C1" s="49"/>
      <c r="D1" s="49"/>
      <c r="E1" s="49"/>
      <c r="F1" s="49"/>
      <c r="G1" s="49"/>
    </row>
    <row r="2" spans="1:7">
      <c r="A2" s="9" t="s">
        <v>31</v>
      </c>
      <c r="B2" s="9" t="s">
        <v>32</v>
      </c>
      <c r="C2" s="9" t="s">
        <v>33</v>
      </c>
      <c r="D2" s="9" t="s">
        <v>34</v>
      </c>
      <c r="E2" s="9" t="s">
        <v>37</v>
      </c>
      <c r="F2" s="9" t="s">
        <v>35</v>
      </c>
      <c r="G2" s="9" t="s">
        <v>36</v>
      </c>
    </row>
    <row r="3" spans="1:7">
      <c r="A3" s="10" t="s">
        <v>38</v>
      </c>
      <c r="B3" s="11">
        <v>383538</v>
      </c>
      <c r="C3" s="11">
        <v>383537</v>
      </c>
      <c r="D3" s="11">
        <v>78250</v>
      </c>
      <c r="E3" s="30">
        <f>(D3/C3)*100</f>
        <v>20.402203698730499</v>
      </c>
      <c r="F3" s="11">
        <v>305287</v>
      </c>
      <c r="G3" s="11">
        <f>(D3+F3)</f>
        <v>383537</v>
      </c>
    </row>
    <row r="4" spans="1:7">
      <c r="A4" s="12" t="s">
        <v>39</v>
      </c>
      <c r="B4" s="11">
        <v>89210</v>
      </c>
      <c r="C4" s="11">
        <v>88878</v>
      </c>
      <c r="D4" s="13">
        <v>332</v>
      </c>
      <c r="E4" s="30">
        <f t="shared" ref="E4:E6" si="0">(D4/C4)*100</f>
        <v>0.37354575935552103</v>
      </c>
      <c r="F4" s="11">
        <v>88878</v>
      </c>
      <c r="G4" s="11">
        <f>(D4+F4)</f>
        <v>89210</v>
      </c>
    </row>
    <row r="5" spans="1:7">
      <c r="A5" s="12" t="s">
        <v>40</v>
      </c>
      <c r="B5" s="13">
        <v>382</v>
      </c>
      <c r="C5" s="13">
        <v>368</v>
      </c>
      <c r="D5" s="13">
        <v>15</v>
      </c>
      <c r="E5" s="30">
        <f t="shared" si="0"/>
        <v>4.0760869565217392</v>
      </c>
      <c r="F5" s="13">
        <v>367</v>
      </c>
      <c r="G5" s="11">
        <f>(D5+F5)</f>
        <v>382</v>
      </c>
    </row>
    <row r="6" spans="1:7">
      <c r="A6" s="12" t="s">
        <v>41</v>
      </c>
      <c r="B6" s="13">
        <v>30</v>
      </c>
      <c r="C6" s="13">
        <v>30</v>
      </c>
      <c r="D6" s="13">
        <v>30</v>
      </c>
      <c r="E6" s="30">
        <f t="shared" si="0"/>
        <v>100</v>
      </c>
      <c r="F6" s="13" t="s">
        <v>42</v>
      </c>
      <c r="G6" s="11">
        <v>30</v>
      </c>
    </row>
    <row r="7" spans="1:7">
      <c r="A7" s="14" t="s">
        <v>43</v>
      </c>
      <c r="B7" s="15">
        <f>SUM(B3:B6)</f>
        <v>473160</v>
      </c>
      <c r="C7" s="15">
        <v>472813</v>
      </c>
      <c r="D7" s="15">
        <f>SUM(D3:D6)</f>
        <v>78627</v>
      </c>
      <c r="E7" s="31">
        <f>(D7/C7)*100</f>
        <v>16.629618897957542</v>
      </c>
      <c r="F7" s="15">
        <f>(F3+F4+F5)</f>
        <v>394532</v>
      </c>
      <c r="G7" s="15">
        <f>SUM(G3:G6)</f>
        <v>473159</v>
      </c>
    </row>
    <row r="8" spans="1:7">
      <c r="A8" s="10" t="s">
        <v>44</v>
      </c>
      <c r="B8" s="15">
        <v>1299168</v>
      </c>
      <c r="C8" s="15">
        <v>1299588</v>
      </c>
      <c r="D8" s="15">
        <v>533069</v>
      </c>
      <c r="E8" s="31">
        <f>(D8/C8)*100</f>
        <v>41.018307340480213</v>
      </c>
      <c r="F8" s="15">
        <v>747322</v>
      </c>
      <c r="G8" s="11">
        <f>(D8+F8)</f>
        <v>1280391</v>
      </c>
    </row>
    <row r="9" spans="1:7">
      <c r="A9" s="10" t="s">
        <v>45</v>
      </c>
      <c r="B9" s="15">
        <v>2144</v>
      </c>
      <c r="C9" s="15">
        <v>1990</v>
      </c>
      <c r="D9" s="15">
        <v>1734</v>
      </c>
      <c r="E9" s="31">
        <f t="shared" ref="E9:E11" si="1">(D9/C9)*100</f>
        <v>87.1356783919598</v>
      </c>
      <c r="F9" s="14">
        <v>406</v>
      </c>
      <c r="G9" s="11">
        <f>(D9+F9)</f>
        <v>2140</v>
      </c>
    </row>
    <row r="10" spans="1:7">
      <c r="A10" s="14" t="s">
        <v>43</v>
      </c>
      <c r="B10" s="15">
        <f>SUM(B8:B9)</f>
        <v>1301312</v>
      </c>
      <c r="C10" s="15">
        <f>SUM(C8:C9)</f>
        <v>1301578</v>
      </c>
      <c r="D10" s="15">
        <f>SUM(D8:D9)</f>
        <v>534803</v>
      </c>
      <c r="E10" s="31">
        <f t="shared" si="1"/>
        <v>41.088816805446925</v>
      </c>
      <c r="F10" s="15">
        <f>SUM(F8:F9)</f>
        <v>747728</v>
      </c>
      <c r="G10" s="15">
        <f>SUM(G8:G9)</f>
        <v>1282531</v>
      </c>
    </row>
    <row r="11" spans="1:7">
      <c r="A11" s="14" t="s">
        <v>46</v>
      </c>
      <c r="B11" s="15">
        <f>(B7+B10)</f>
        <v>1774472</v>
      </c>
      <c r="C11" s="15">
        <f>(C7+C10)</f>
        <v>1774391</v>
      </c>
      <c r="D11" s="15">
        <f>(D7+D10)</f>
        <v>613430</v>
      </c>
      <c r="E11" s="31">
        <f t="shared" si="1"/>
        <v>34.571297983364438</v>
      </c>
      <c r="F11" s="15">
        <f>(F7+F10)</f>
        <v>1142260</v>
      </c>
      <c r="G11" s="15">
        <f>(D11+F11)</f>
        <v>1755690</v>
      </c>
    </row>
    <row r="12" spans="1:7">
      <c r="A12" s="19" t="s">
        <v>120</v>
      </c>
    </row>
    <row r="13" spans="1:7">
      <c r="A13" s="19" t="s">
        <v>121</v>
      </c>
    </row>
    <row r="14" spans="1:7">
      <c r="A14" s="19" t="s">
        <v>122</v>
      </c>
    </row>
  </sheetData>
  <mergeCells count="1">
    <mergeCell ref="A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21" sqref="E21"/>
    </sheetView>
  </sheetViews>
  <sheetFormatPr baseColWidth="10" defaultColWidth="8.83203125" defaultRowHeight="14" x14ac:dyDescent="0"/>
  <cols>
    <col min="1" max="1" width="17.83203125" customWidth="1"/>
    <col min="3" max="3" width="15.6640625" customWidth="1"/>
    <col min="4" max="4" width="13.83203125" customWidth="1"/>
    <col min="6" max="6" width="13.83203125" customWidth="1"/>
    <col min="7" max="7" width="13.6640625" customWidth="1"/>
    <col min="8" max="8" width="13.1640625" customWidth="1"/>
  </cols>
  <sheetData>
    <row r="1" spans="1:8">
      <c r="A1" s="49" t="s">
        <v>130</v>
      </c>
      <c r="B1" s="49"/>
      <c r="C1" s="49"/>
      <c r="D1" s="49"/>
      <c r="E1" s="49"/>
      <c r="F1" s="49"/>
      <c r="G1" s="49"/>
      <c r="H1" s="49"/>
    </row>
    <row r="2" spans="1:8">
      <c r="A2" s="58" t="s">
        <v>123</v>
      </c>
      <c r="B2" s="58" t="s">
        <v>124</v>
      </c>
      <c r="C2" s="58"/>
      <c r="D2" s="58"/>
      <c r="E2" s="58" t="s">
        <v>125</v>
      </c>
      <c r="F2" s="58"/>
      <c r="G2" s="58"/>
      <c r="H2" s="58" t="s">
        <v>126</v>
      </c>
    </row>
    <row r="3" spans="1:8">
      <c r="A3" s="58"/>
      <c r="B3" s="58" t="s">
        <v>127</v>
      </c>
      <c r="C3" s="58" t="s">
        <v>128</v>
      </c>
      <c r="D3" s="59" t="s">
        <v>129</v>
      </c>
      <c r="E3" s="59" t="s">
        <v>127</v>
      </c>
      <c r="F3" s="58" t="s">
        <v>128</v>
      </c>
      <c r="G3" s="58" t="s">
        <v>129</v>
      </c>
      <c r="H3" s="58"/>
    </row>
    <row r="4" spans="1:8">
      <c r="A4" s="58"/>
      <c r="B4" s="58"/>
      <c r="C4" s="58"/>
      <c r="D4" s="59"/>
      <c r="E4" s="59"/>
      <c r="F4" s="58"/>
      <c r="G4" s="58"/>
      <c r="H4" s="58"/>
    </row>
    <row r="5" spans="1:8">
      <c r="A5" s="32" t="s">
        <v>55</v>
      </c>
      <c r="B5" s="33">
        <v>28</v>
      </c>
      <c r="C5" s="33">
        <v>387</v>
      </c>
      <c r="D5" s="34">
        <v>3153247.42</v>
      </c>
      <c r="E5" s="33">
        <v>10</v>
      </c>
      <c r="F5" s="33">
        <v>463</v>
      </c>
      <c r="G5" s="34">
        <v>4258235.4000000004</v>
      </c>
      <c r="H5" s="34">
        <v>7411482.8200000003</v>
      </c>
    </row>
    <row r="6" spans="1:8">
      <c r="A6" s="32" t="s">
        <v>61</v>
      </c>
      <c r="B6" s="33">
        <v>13</v>
      </c>
      <c r="C6" s="33">
        <v>481</v>
      </c>
      <c r="D6" s="34">
        <v>3079281.28</v>
      </c>
      <c r="E6" s="33">
        <v>10</v>
      </c>
      <c r="F6" s="33">
        <v>613</v>
      </c>
      <c r="G6" s="34">
        <v>6946217.9800000004</v>
      </c>
      <c r="H6" s="34">
        <v>10025499.26</v>
      </c>
    </row>
    <row r="7" spans="1:8">
      <c r="A7" s="32" t="s">
        <v>67</v>
      </c>
      <c r="B7" s="33">
        <v>1</v>
      </c>
      <c r="C7" s="33">
        <v>17</v>
      </c>
      <c r="D7" s="34">
        <v>324601.59999999998</v>
      </c>
      <c r="E7" s="33">
        <v>1</v>
      </c>
      <c r="F7" s="33">
        <v>17</v>
      </c>
      <c r="G7" s="34">
        <v>61191.8</v>
      </c>
      <c r="H7" s="34">
        <v>385793.4</v>
      </c>
    </row>
    <row r="8" spans="1:8">
      <c r="A8" s="32" t="s">
        <v>74</v>
      </c>
      <c r="B8" s="33">
        <v>1</v>
      </c>
      <c r="C8" s="33">
        <v>12</v>
      </c>
      <c r="D8" s="34">
        <v>30461.96</v>
      </c>
      <c r="E8" s="33" t="s">
        <v>56</v>
      </c>
      <c r="F8" s="33" t="s">
        <v>56</v>
      </c>
      <c r="G8" s="33" t="s">
        <v>56</v>
      </c>
      <c r="H8" s="34">
        <v>30461.96</v>
      </c>
    </row>
    <row r="9" spans="1:8">
      <c r="A9" s="32" t="s">
        <v>79</v>
      </c>
      <c r="B9" s="33">
        <v>6</v>
      </c>
      <c r="C9" s="33">
        <v>37</v>
      </c>
      <c r="D9" s="34">
        <v>334431.71000000002</v>
      </c>
      <c r="E9" s="33">
        <v>9</v>
      </c>
      <c r="F9" s="35">
        <v>6580</v>
      </c>
      <c r="G9" s="34">
        <v>26051955.32</v>
      </c>
      <c r="H9" s="34">
        <v>26386387.030000001</v>
      </c>
    </row>
    <row r="10" spans="1:8">
      <c r="A10" s="32" t="s">
        <v>84</v>
      </c>
      <c r="B10" s="33">
        <v>13</v>
      </c>
      <c r="C10" s="33">
        <v>302</v>
      </c>
      <c r="D10" s="34">
        <v>3665303.56</v>
      </c>
      <c r="E10" s="33">
        <v>20</v>
      </c>
      <c r="F10" s="35">
        <v>1871</v>
      </c>
      <c r="G10" s="34">
        <v>13581821.76</v>
      </c>
      <c r="H10" s="34">
        <v>17247125.32</v>
      </c>
    </row>
    <row r="11" spans="1:8">
      <c r="A11" s="32" t="s">
        <v>88</v>
      </c>
      <c r="B11" s="33">
        <v>39</v>
      </c>
      <c r="C11" s="33">
        <v>869</v>
      </c>
      <c r="D11" s="34">
        <v>8127248.8200000003</v>
      </c>
      <c r="E11" s="33">
        <v>29</v>
      </c>
      <c r="F11" s="35">
        <v>6569</v>
      </c>
      <c r="G11" s="34">
        <v>73884568.739999995</v>
      </c>
      <c r="H11" s="34">
        <v>82011817.560000002</v>
      </c>
    </row>
    <row r="12" spans="1:8">
      <c r="A12" s="32" t="s">
        <v>93</v>
      </c>
      <c r="B12" s="33">
        <v>15</v>
      </c>
      <c r="C12" s="33">
        <v>661</v>
      </c>
      <c r="D12" s="34">
        <v>12079789.779999999</v>
      </c>
      <c r="E12" s="33">
        <v>12</v>
      </c>
      <c r="F12" s="35">
        <v>1523</v>
      </c>
      <c r="G12" s="34">
        <v>10021618.51</v>
      </c>
      <c r="H12" s="34">
        <v>22101408.289999999</v>
      </c>
    </row>
    <row r="13" spans="1:8">
      <c r="A13" s="32" t="s">
        <v>98</v>
      </c>
      <c r="B13" s="33">
        <v>8</v>
      </c>
      <c r="C13" s="33">
        <v>153</v>
      </c>
      <c r="D13" s="34">
        <v>1384503.86</v>
      </c>
      <c r="E13" s="33">
        <v>18</v>
      </c>
      <c r="F13" s="35">
        <v>10672</v>
      </c>
      <c r="G13" s="34">
        <v>194522261.15000001</v>
      </c>
      <c r="H13" s="34">
        <v>195906765.00999999</v>
      </c>
    </row>
    <row r="14" spans="1:8">
      <c r="A14" s="36" t="s">
        <v>112</v>
      </c>
      <c r="B14" s="37">
        <v>129</v>
      </c>
      <c r="C14" s="38">
        <v>2975.6</v>
      </c>
      <c r="D14" s="38">
        <v>32220850.329999998</v>
      </c>
      <c r="E14" s="37">
        <v>98</v>
      </c>
      <c r="F14" s="39">
        <v>37257</v>
      </c>
      <c r="G14" s="38">
        <v>141953634.69</v>
      </c>
      <c r="H14" s="38">
        <v>361506740.64999998</v>
      </c>
    </row>
  </sheetData>
  <mergeCells count="11">
    <mergeCell ref="A1:H1"/>
    <mergeCell ref="A2:A4"/>
    <mergeCell ref="B2:D2"/>
    <mergeCell ref="E2:G2"/>
    <mergeCell ref="H2:H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0"/>
    </sheetView>
  </sheetViews>
  <sheetFormatPr baseColWidth="10" defaultColWidth="8.83203125" defaultRowHeight="14" x14ac:dyDescent="0"/>
  <cols>
    <col min="1" max="1" width="24.1640625" customWidth="1"/>
    <col min="2" max="2" width="12.5" customWidth="1"/>
    <col min="3" max="3" width="13.1640625" customWidth="1"/>
    <col min="4" max="4" width="15.83203125" customWidth="1"/>
    <col min="5" max="5" width="14.6640625" customWidth="1"/>
    <col min="6" max="6" width="12.33203125" customWidth="1"/>
    <col min="7" max="7" width="11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12.1-1 RAP Impl Cost</vt:lpstr>
      <vt:lpstr>12.1-2 MV Proj Aff Land</vt:lpstr>
      <vt:lpstr>12.1-3 CMV Private Lands</vt:lpstr>
      <vt:lpstr>12.1-4 Govt Pror</vt:lpstr>
      <vt:lpstr>12.4-5 RC Legal BOQ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</dc:creator>
  <cp:lastModifiedBy>Liezyl Liton</cp:lastModifiedBy>
  <dcterms:created xsi:type="dcterms:W3CDTF">2017-09-04T09:14:11Z</dcterms:created>
  <dcterms:modified xsi:type="dcterms:W3CDTF">2017-09-04T18:52:03Z</dcterms:modified>
</cp:coreProperties>
</file>