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annon\Documents\~Work\SDC\HarCar\~documents\"/>
    </mc:Choice>
  </mc:AlternateContent>
  <bookViews>
    <workbookView xWindow="0" yWindow="0" windowWidth="12930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C2" i="1"/>
  <c r="D3" i="1" l="1"/>
  <c r="C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F2" i="1"/>
  <c r="E2" i="1"/>
  <c r="B26" i="1"/>
  <c r="B25" i="1"/>
  <c r="I3" i="1"/>
  <c r="J3" i="1"/>
  <c r="I5" i="1"/>
  <c r="J5" i="1"/>
  <c r="I7" i="1"/>
  <c r="J7" i="1"/>
  <c r="I9" i="1"/>
  <c r="J9" i="1"/>
  <c r="I11" i="1"/>
  <c r="J11" i="1"/>
  <c r="I13" i="1"/>
  <c r="J13" i="1"/>
  <c r="I15" i="1"/>
  <c r="J15" i="1"/>
  <c r="I17" i="1"/>
  <c r="J17" i="1"/>
  <c r="I2" i="1"/>
  <c r="J2" i="1"/>
  <c r="G3" i="1"/>
  <c r="H3" i="1"/>
  <c r="G4" i="1"/>
  <c r="I4" i="1" s="1"/>
  <c r="H4" i="1"/>
  <c r="J4" i="1" s="1"/>
  <c r="G5" i="1"/>
  <c r="H5" i="1"/>
  <c r="G6" i="1"/>
  <c r="I6" i="1" s="1"/>
  <c r="H6" i="1"/>
  <c r="J6" i="1" s="1"/>
  <c r="G7" i="1"/>
  <c r="H7" i="1"/>
  <c r="G8" i="1"/>
  <c r="I8" i="1" s="1"/>
  <c r="H8" i="1"/>
  <c r="J8" i="1" s="1"/>
  <c r="G9" i="1"/>
  <c r="H9" i="1"/>
  <c r="G10" i="1"/>
  <c r="I10" i="1" s="1"/>
  <c r="H10" i="1"/>
  <c r="J10" i="1" s="1"/>
  <c r="G11" i="1"/>
  <c r="H11" i="1"/>
  <c r="G12" i="1"/>
  <c r="I12" i="1" s="1"/>
  <c r="H12" i="1"/>
  <c r="J12" i="1" s="1"/>
  <c r="G13" i="1"/>
  <c r="H13" i="1"/>
  <c r="G14" i="1"/>
  <c r="I14" i="1" s="1"/>
  <c r="H14" i="1"/>
  <c r="J14" i="1" s="1"/>
  <c r="G15" i="1"/>
  <c r="H15" i="1"/>
  <c r="G16" i="1"/>
  <c r="I16" i="1" s="1"/>
  <c r="H16" i="1"/>
  <c r="J16" i="1" s="1"/>
  <c r="G17" i="1"/>
  <c r="H17" i="1"/>
  <c r="G18" i="1"/>
  <c r="I18" i="1" s="1"/>
  <c r="H18" i="1"/>
  <c r="J18" i="1" s="1"/>
  <c r="H2" i="1"/>
  <c r="G2" i="1"/>
  <c r="M2" i="1"/>
  <c r="N2" i="1" s="1"/>
  <c r="N18" i="1"/>
  <c r="M18" i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N10" i="1"/>
  <c r="M10" i="1"/>
  <c r="M9" i="1"/>
  <c r="N9" i="1" s="1"/>
  <c r="M8" i="1"/>
  <c r="N8" i="1" s="1"/>
  <c r="M7" i="1"/>
  <c r="N7" i="1" s="1"/>
  <c r="M6" i="1"/>
  <c r="N6" i="1" s="1"/>
  <c r="M5" i="1"/>
  <c r="N5" i="1" s="1"/>
  <c r="N4" i="1"/>
  <c r="M4" i="1"/>
  <c r="M3" i="1"/>
  <c r="N3" i="1" s="1"/>
  <c r="P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O3" i="1" s="1"/>
  <c r="P3" i="1" s="1"/>
  <c r="K4" i="1"/>
  <c r="O4" i="1" s="1"/>
  <c r="P4" i="1" s="1"/>
  <c r="K5" i="1"/>
  <c r="O5" i="1" s="1"/>
  <c r="P5" i="1" s="1"/>
  <c r="K6" i="1"/>
  <c r="O6" i="1" s="1"/>
  <c r="P6" i="1" s="1"/>
  <c r="K7" i="1"/>
  <c r="O7" i="1" s="1"/>
  <c r="P7" i="1" s="1"/>
  <c r="K8" i="1"/>
  <c r="O8" i="1" s="1"/>
  <c r="P8" i="1" s="1"/>
  <c r="K9" i="1"/>
  <c r="O9" i="1" s="1"/>
  <c r="P9" i="1" s="1"/>
  <c r="K10" i="1"/>
  <c r="O10" i="1" s="1"/>
  <c r="P10" i="1" s="1"/>
  <c r="K11" i="1"/>
  <c r="O11" i="1" s="1"/>
  <c r="P11" i="1" s="1"/>
  <c r="K12" i="1"/>
  <c r="O12" i="1" s="1"/>
  <c r="P12" i="1" s="1"/>
  <c r="K13" i="1"/>
  <c r="O13" i="1" s="1"/>
  <c r="P13" i="1" s="1"/>
  <c r="K14" i="1"/>
  <c r="O14" i="1" s="1"/>
  <c r="P14" i="1" s="1"/>
  <c r="K15" i="1"/>
  <c r="O15" i="1" s="1"/>
  <c r="P15" i="1" s="1"/>
  <c r="K16" i="1"/>
  <c r="O16" i="1" s="1"/>
  <c r="P16" i="1" s="1"/>
  <c r="K17" i="1"/>
  <c r="O17" i="1" s="1"/>
  <c r="P17" i="1" s="1"/>
  <c r="K18" i="1"/>
  <c r="O18" i="1" s="1"/>
  <c r="P18" i="1" s="1"/>
  <c r="K2" i="1"/>
  <c r="C5" i="1" l="1"/>
  <c r="C17" i="1"/>
  <c r="C9" i="1"/>
  <c r="C13" i="1"/>
  <c r="C16" i="1"/>
  <c r="C12" i="1"/>
  <c r="C8" i="1"/>
  <c r="C4" i="1"/>
  <c r="C15" i="1"/>
  <c r="C11" i="1"/>
  <c r="C7" i="1"/>
  <c r="C3" i="1"/>
  <c r="C18" i="1"/>
  <c r="C14" i="1"/>
  <c r="C10" i="1"/>
  <c r="D14" i="1"/>
  <c r="D8" i="1"/>
  <c r="D4" i="1"/>
  <c r="D12" i="1"/>
  <c r="D6" i="1"/>
  <c r="D16" i="1"/>
  <c r="D18" i="1"/>
  <c r="D10" i="1"/>
  <c r="D2" i="1"/>
  <c r="D17" i="1"/>
  <c r="D15" i="1"/>
  <c r="D13" i="1"/>
  <c r="D11" i="1"/>
  <c r="D9" i="1"/>
  <c r="D7" i="1"/>
  <c r="D5" i="1"/>
</calcChain>
</file>

<file path=xl/sharedStrings.xml><?xml version="1.0" encoding="utf-8"?>
<sst xmlns="http://schemas.openxmlformats.org/spreadsheetml/2006/main" count="23" uniqueCount="19">
  <si>
    <t>lat</t>
  </si>
  <si>
    <t>long</t>
  </si>
  <si>
    <t>x</t>
  </si>
  <si>
    <t>y</t>
  </si>
  <si>
    <t>earth rad</t>
  </si>
  <si>
    <t>dlat</t>
  </si>
  <si>
    <t>dlon</t>
  </si>
  <si>
    <t>ax</t>
  </si>
  <si>
    <t>cx</t>
  </si>
  <si>
    <t>ay</t>
  </si>
  <si>
    <t>cy</t>
  </si>
  <si>
    <t>xdif</t>
  </si>
  <si>
    <t>ydif</t>
  </si>
  <si>
    <t>m_per_lat</t>
  </si>
  <si>
    <t>m_per_lon</t>
  </si>
  <si>
    <t>m_per_lat2</t>
  </si>
  <si>
    <t>m_per_lon2</t>
  </si>
  <si>
    <t>ydif2</t>
  </si>
  <si>
    <t>xdif2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</si>
</sst>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xdif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1.9689599857431832</c:v>
                </c:pt>
                <c:pt idx="2">
                  <c:v>5.9817071374632267</c:v>
                </c:pt>
                <c:pt idx="3">
                  <c:v>15.222305503527423</c:v>
                </c:pt>
                <c:pt idx="4">
                  <c:v>25.846648295248688</c:v>
                </c:pt>
                <c:pt idx="5">
                  <c:v>34.006161429218615</c:v>
                </c:pt>
                <c:pt idx="6">
                  <c:v>44.958850355976061</c:v>
                </c:pt>
                <c:pt idx="7">
                  <c:v>54.659580040245615</c:v>
                </c:pt>
                <c:pt idx="8">
                  <c:v>60.309590571631674</c:v>
                </c:pt>
                <c:pt idx="9">
                  <c:v>61.320315919007136</c:v>
                </c:pt>
                <c:pt idx="10">
                  <c:v>55.558623028317172</c:v>
                </c:pt>
                <c:pt idx="11">
                  <c:v>44.240732789040429</c:v>
                </c:pt>
                <c:pt idx="12">
                  <c:v>33.867675303967459</c:v>
                </c:pt>
                <c:pt idx="13">
                  <c:v>22.483892472312572</c:v>
                </c:pt>
                <c:pt idx="14">
                  <c:v>10.311632187416151</c:v>
                </c:pt>
                <c:pt idx="15">
                  <c:v>2.806577676951469</c:v>
                </c:pt>
                <c:pt idx="16">
                  <c:v>0.48358461390517987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-1.2664675056829768</c:v>
                </c:pt>
                <c:pt idx="2">
                  <c:v>-3.3239648778085984</c:v>
                </c:pt>
                <c:pt idx="3">
                  <c:v>-4.0651809861481194</c:v>
                </c:pt>
                <c:pt idx="4">
                  <c:v>-2.2457177106182051</c:v>
                </c:pt>
                <c:pt idx="5">
                  <c:v>0.91682536915458035</c:v>
                </c:pt>
                <c:pt idx="6">
                  <c:v>3.8438565681359851</c:v>
                </c:pt>
                <c:pt idx="7">
                  <c:v>3.3744091903108386</c:v>
                </c:pt>
                <c:pt idx="8">
                  <c:v>1.1977371312875844</c:v>
                </c:pt>
                <c:pt idx="9">
                  <c:v>-1.7709106248809188</c:v>
                </c:pt>
                <c:pt idx="10">
                  <c:v>-3.8712856620958016</c:v>
                </c:pt>
                <c:pt idx="11">
                  <c:v>-2.7968218186118978</c:v>
                </c:pt>
                <c:pt idx="12">
                  <c:v>0.77432018785907208</c:v>
                </c:pt>
                <c:pt idx="13">
                  <c:v>3.7864761630679187</c:v>
                </c:pt>
                <c:pt idx="14">
                  <c:v>4.807027648438722</c:v>
                </c:pt>
                <c:pt idx="15">
                  <c:v>3.450075658168128</c:v>
                </c:pt>
                <c:pt idx="16">
                  <c:v>1.3024090782064124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D-471D-B4F3-24099DAC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72768"/>
        <c:axId val="556773096"/>
      </c:scatterChart>
      <c:valAx>
        <c:axId val="55677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3096"/>
        <c:crosses val="autoZero"/>
        <c:crossBetween val="midCat"/>
      </c:valAx>
      <c:valAx>
        <c:axId val="5567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42.513006949999998</c:v>
                </c:pt>
                <c:pt idx="1">
                  <c:v>42.51302458</c:v>
                </c:pt>
                <c:pt idx="2">
                  <c:v>42.513060510000003</c:v>
                </c:pt>
                <c:pt idx="3">
                  <c:v>42.513143249999999</c:v>
                </c:pt>
                <c:pt idx="4">
                  <c:v>42.513238379999997</c:v>
                </c:pt>
                <c:pt idx="5">
                  <c:v>42.513311440000003</c:v>
                </c:pt>
                <c:pt idx="6">
                  <c:v>42.513409510000002</c:v>
                </c:pt>
                <c:pt idx="7">
                  <c:v>42.513496369999999</c:v>
                </c:pt>
                <c:pt idx="8">
                  <c:v>42.513546959999999</c:v>
                </c:pt>
                <c:pt idx="9">
                  <c:v>42.513556010000002</c:v>
                </c:pt>
                <c:pt idx="10">
                  <c:v>42.513504419999997</c:v>
                </c:pt>
                <c:pt idx="11">
                  <c:v>42.513403080000003</c:v>
                </c:pt>
                <c:pt idx="12">
                  <c:v>42.513310199999999</c:v>
                </c:pt>
                <c:pt idx="13">
                  <c:v>42.51320827</c:v>
                </c:pt>
                <c:pt idx="14">
                  <c:v>42.513099279999999</c:v>
                </c:pt>
                <c:pt idx="15">
                  <c:v>42.513032080000002</c:v>
                </c:pt>
                <c:pt idx="16">
                  <c:v>42.513011280000001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-83.445280120000007</c:v>
                </c:pt>
                <c:pt idx="1">
                  <c:v>-83.445320289999998</c:v>
                </c:pt>
                <c:pt idx="2">
                  <c:v>-83.445385549999997</c:v>
                </c:pt>
                <c:pt idx="3">
                  <c:v>-83.445409060000003</c:v>
                </c:pt>
                <c:pt idx="4">
                  <c:v>-83.445351349999996</c:v>
                </c:pt>
                <c:pt idx="5">
                  <c:v>-83.445251040000002</c:v>
                </c:pt>
                <c:pt idx="6">
                  <c:v>-83.445158199999995</c:v>
                </c:pt>
                <c:pt idx="7">
                  <c:v>-83.445173089999997</c:v>
                </c:pt>
                <c:pt idx="8">
                  <c:v>-83.445242129999997</c:v>
                </c:pt>
                <c:pt idx="9">
                  <c:v>-83.44533629</c:v>
                </c:pt>
                <c:pt idx="10">
                  <c:v>-83.445402909999999</c:v>
                </c:pt>
                <c:pt idx="11">
                  <c:v>-83.445368830000007</c:v>
                </c:pt>
                <c:pt idx="12">
                  <c:v>-83.445255560000007</c:v>
                </c:pt>
                <c:pt idx="13">
                  <c:v>-83.445160020000003</c:v>
                </c:pt>
                <c:pt idx="14">
                  <c:v>-83.445127650000003</c:v>
                </c:pt>
                <c:pt idx="15">
                  <c:v>-83.445170689999998</c:v>
                </c:pt>
                <c:pt idx="16">
                  <c:v>-83.445238810000006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E-44BF-BC4F-A635C2A8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41720"/>
        <c:axId val="563442048"/>
      </c:scatterChart>
      <c:valAx>
        <c:axId val="56344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42048"/>
        <c:crosses val="autoZero"/>
        <c:crossBetween val="midCat"/>
      </c:valAx>
      <c:valAx>
        <c:axId val="563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4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19</xdr:row>
      <xdr:rowOff>57150</xdr:rowOff>
    </xdr:from>
    <xdr:to>
      <xdr:col>9</xdr:col>
      <xdr:colOff>200025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781050</xdr:colOff>
      <xdr:row>19</xdr:row>
      <xdr:rowOff>47625</xdr:rowOff>
    </xdr:from>
    <xdr:to>
      <xdr:col>17</xdr:col>
      <xdr:colOff>561975</xdr:colOff>
      <xdr:row>36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B23" sqref="B23"/>
    </sheetView>
  </sheetViews>
  <sheetFormatPr defaultRowHeight="15" x14ac:dyDescent="0.25"/>
  <cols>
    <col min="1" max="1" width="12" bestFit="1" customWidth="1"/>
    <col min="2" max="2" width="12.7109375" bestFit="1" customWidth="1"/>
    <col min="3" max="13" width="12.7109375" customWidth="1"/>
    <col min="14" max="14" width="12.28515625" customWidth="1"/>
    <col min="15" max="15" width="12.7109375" customWidth="1"/>
    <col min="16" max="17" width="12.28515625" customWidth="1"/>
  </cols>
  <sheetData>
    <row r="1" spans="1:19" x14ac:dyDescent="0.25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18</v>
      </c>
      <c r="G1" t="s">
        <v>2</v>
      </c>
      <c r="H1" t="s">
        <v>3</v>
      </c>
      <c r="I1" t="s">
        <v>11</v>
      </c>
      <c r="J1" t="s">
        <v>12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R1" t="s">
        <v>2</v>
      </c>
      <c r="S1" t="s">
        <v>3</v>
      </c>
    </row>
    <row r="2" spans="1:19" x14ac:dyDescent="0.25">
      <c r="A2">
        <v>42.513006949999998</v>
      </c>
      <c r="B2">
        <v>-83.445280120000007</v>
      </c>
      <c r="C2">
        <f>(A2-$A$2)*$B$22</f>
        <v>0</v>
      </c>
      <c r="D2">
        <f>(B2-$B$2)*$B$23</f>
        <v>0</v>
      </c>
      <c r="E2">
        <f>(A2-$A$2)*$B$25</f>
        <v>0</v>
      </c>
      <c r="F2">
        <f>(B2-$B$2)*$B$26</f>
        <v>0</v>
      </c>
      <c r="G2">
        <f t="shared" ref="G2:G18" si="0">$B$21*B2*COS($A$2)</f>
        <v>-53931.416584677594</v>
      </c>
      <c r="H2">
        <f t="shared" ref="H2:H18" si="1">$B$21*A2</f>
        <v>271153.78260905214</v>
      </c>
      <c r="I2">
        <f>(G2-$G$2)*1000</f>
        <v>0</v>
      </c>
      <c r="J2">
        <f>(H2-$H$2)*1000</f>
        <v>0</v>
      </c>
      <c r="K2">
        <f t="shared" ref="K2:K18" si="2">A2*PI()/180 - $A$2*PI()/180</f>
        <v>0</v>
      </c>
      <c r="L2">
        <f>B2*PI()/180 - $B$2*PI()/180</f>
        <v>0</v>
      </c>
      <c r="M2" t="e">
        <f>SIN(A2/2)*SIN(A2/'C':K2)+COS($A$2*PI()/180)*COS(#REF!*PI()/180)*SIN(B2/2)*SIN(B2/2)</f>
        <v>#NAME?</v>
      </c>
      <c r="N2" t="e">
        <f>2*ATAN2(SQRT(M2),SQRT(1-M2))</f>
        <v>#NAME?</v>
      </c>
      <c r="O2">
        <f>SIN(K2/2)*SIN(K2/2)+COS($A$2*PI()/180)*COS(A2*PI()/180)*SIN(L2/2)*SIN(L2/2)</f>
        <v>0</v>
      </c>
      <c r="P2">
        <f>2*ATAN2(SQRT(O2),SQRT(1-O2))</f>
        <v>3.1415926535897931</v>
      </c>
      <c r="R2">
        <v>0</v>
      </c>
      <c r="S2">
        <v>0</v>
      </c>
    </row>
    <row r="3" spans="1:19" x14ac:dyDescent="0.25">
      <c r="A3">
        <v>42.51302458</v>
      </c>
      <c r="B3">
        <v>-83.445320289999998</v>
      </c>
      <c r="C3">
        <f t="shared" ref="C3:C18" si="3">(A3-$A$2)*$B$22</f>
        <v>1.9689599857431832</v>
      </c>
      <c r="D3">
        <f t="shared" ref="D3:D18" si="4">(B3-$B$2)*$B$23</f>
        <v>-1.2664675056829768</v>
      </c>
      <c r="E3">
        <f t="shared" ref="E3:E18" si="5">(A3-$A$2)*$B$25</f>
        <v>1.9689593850455607</v>
      </c>
      <c r="F3">
        <f t="shared" ref="F3:F18" si="6">(B3-$B$2)*$B$26</f>
        <v>-0.45463470541463041</v>
      </c>
      <c r="G3">
        <f t="shared" si="0"/>
        <v>-53931.442546900995</v>
      </c>
      <c r="H3">
        <f t="shared" si="1"/>
        <v>271153.89505560743</v>
      </c>
      <c r="I3">
        <f t="shared" ref="I3:I18" si="7">(G3-$G$2)*1000</f>
        <v>-25.962223400711082</v>
      </c>
      <c r="J3">
        <f t="shared" ref="J3:J18" si="8">(H3-$H$2)*1000</f>
        <v>112.44655528571457</v>
      </c>
      <c r="K3">
        <f t="shared" si="2"/>
        <v>3.0770154713088971E-7</v>
      </c>
      <c r="L3">
        <f t="shared" ref="L3:L18" si="9">B3*PI()/180 - $B$2*PI()/180</f>
        <v>-7.0109876038060293E-7</v>
      </c>
      <c r="M3" t="e">
        <f t="shared" ref="M3" si="10">SIN(A3/2)*SIN(A3/2)+COS($A$2*PI()/180)*COS(#REF!*PI()/180)*SIN(B3/2)*SIN(B3/2)</f>
        <v>#REF!</v>
      </c>
      <c r="N3" t="e">
        <f t="shared" ref="N3:P18" si="11">2*ATAN2(SQRT(M3),SQRT(1-M3))</f>
        <v>#REF!</v>
      </c>
      <c r="O3">
        <f t="shared" ref="O3:O18" si="12">SIN(K3/2)*SIN(K3/2)+COS($A$2*PI()/180)*COS(A3*PI()/180)*SIN(L3/2)*SIN(L3/2)</f>
        <v>9.0439745643134737E-14</v>
      </c>
      <c r="P3">
        <f t="shared" si="11"/>
        <v>3.1415920521257608</v>
      </c>
    </row>
    <row r="4" spans="1:19" x14ac:dyDescent="0.25">
      <c r="A4">
        <v>42.513060510000003</v>
      </c>
      <c r="B4">
        <v>-83.445385549999997</v>
      </c>
      <c r="C4">
        <f t="shared" si="3"/>
        <v>5.9817071374632267</v>
      </c>
      <c r="D4">
        <f t="shared" si="4"/>
        <v>-3.3239648778085984</v>
      </c>
      <c r="E4">
        <f t="shared" si="5"/>
        <v>5.9817053125418056</v>
      </c>
      <c r="F4">
        <f t="shared" si="6"/>
        <v>-1.1932321881532524</v>
      </c>
      <c r="G4">
        <f t="shared" si="0"/>
        <v>-53931.484725011505</v>
      </c>
      <c r="H4">
        <f t="shared" si="1"/>
        <v>271154.12422206986</v>
      </c>
      <c r="I4">
        <f t="shared" si="7"/>
        <v>-68.140333911287598</v>
      </c>
      <c r="J4">
        <f t="shared" si="8"/>
        <v>341.61301772110164</v>
      </c>
      <c r="K4">
        <f t="shared" si="2"/>
        <v>9.3479834750720414E-7</v>
      </c>
      <c r="L4">
        <f t="shared" si="9"/>
        <v>-1.8401006303125911E-6</v>
      </c>
      <c r="M4" t="e">
        <f t="shared" ref="M4" si="13">SIN(A4/2)*SIN(A4/2)+COS($A$2*PI()/180)*COS(#REF!*PI()/180)*SIN(B4/2)*SIN(B4/2)</f>
        <v>#REF!</v>
      </c>
      <c r="N4" t="e">
        <f t="shared" si="11"/>
        <v>#REF!</v>
      </c>
      <c r="O4">
        <f t="shared" si="12"/>
        <v>6.7840479124914832E-13</v>
      </c>
      <c r="P4">
        <f t="shared" si="11"/>
        <v>3.1415910062831536</v>
      </c>
    </row>
    <row r="5" spans="1:19" x14ac:dyDescent="0.25">
      <c r="A5">
        <v>42.513143249999999</v>
      </c>
      <c r="B5">
        <v>-83.445409060000003</v>
      </c>
      <c r="C5">
        <f t="shared" si="3"/>
        <v>15.222305503527423</v>
      </c>
      <c r="D5">
        <f t="shared" si="4"/>
        <v>-4.0651809861481194</v>
      </c>
      <c r="E5">
        <f t="shared" si="5"/>
        <v>15.222300859449946</v>
      </c>
      <c r="F5">
        <f t="shared" si="6"/>
        <v>-1.4593128933836563</v>
      </c>
      <c r="G5">
        <f t="shared" si="0"/>
        <v>-53931.499919730741</v>
      </c>
      <c r="H5">
        <f t="shared" si="1"/>
        <v>271154.65194912523</v>
      </c>
      <c r="I5">
        <f t="shared" si="7"/>
        <v>-83.335053146583959</v>
      </c>
      <c r="J5">
        <f t="shared" si="8"/>
        <v>869.34007308445871</v>
      </c>
      <c r="K5">
        <f t="shared" si="2"/>
        <v>2.3788837705263077E-6</v>
      </c>
      <c r="L5">
        <f t="shared" si="9"/>
        <v>-2.2504275372092764E-6</v>
      </c>
      <c r="M5" t="e">
        <f t="shared" ref="M5" si="14">SIN(A5/2)*SIN(A5/2)+COS($A$2*PI()/180)*COS(#REF!*PI()/180)*SIN(B5/2)*SIN(B5/2)</f>
        <v>#REF!</v>
      </c>
      <c r="N5" t="e">
        <f t="shared" si="11"/>
        <v>#REF!</v>
      </c>
      <c r="O5">
        <f t="shared" si="12"/>
        <v>2.1027113802954592E-12</v>
      </c>
      <c r="P5">
        <f t="shared" si="11"/>
        <v>3.1415897534440176</v>
      </c>
    </row>
    <row r="6" spans="1:19" x14ac:dyDescent="0.25">
      <c r="A6">
        <v>42.513238379999997</v>
      </c>
      <c r="B6">
        <v>-83.445351349999996</v>
      </c>
      <c r="C6">
        <f t="shared" si="3"/>
        <v>25.846648295248688</v>
      </c>
      <c r="D6">
        <f t="shared" si="4"/>
        <v>-2.2457177106182051</v>
      </c>
      <c r="E6">
        <f t="shared" si="5"/>
        <v>25.846640409857269</v>
      </c>
      <c r="F6">
        <f t="shared" si="6"/>
        <v>-0.80616455237099371</v>
      </c>
      <c r="G6">
        <f t="shared" si="0"/>
        <v>-53931.462621251478</v>
      </c>
      <c r="H6">
        <f t="shared" si="1"/>
        <v>271155.25870129804</v>
      </c>
      <c r="I6">
        <f t="shared" si="7"/>
        <v>-46.036573883611709</v>
      </c>
      <c r="J6">
        <f t="shared" si="8"/>
        <v>1476.0922458954155</v>
      </c>
      <c r="K6">
        <f t="shared" si="2"/>
        <v>4.0392154878610143E-6</v>
      </c>
      <c r="L6">
        <f t="shared" si="9"/>
        <v>-1.2431980258575948E-6</v>
      </c>
      <c r="M6" t="e">
        <f t="shared" ref="M6" si="15">SIN(A6/2)*SIN(A6/2)+COS($A$2*PI()/180)*COS(#REF!*PI()/180)*SIN(B6/2)*SIN(B6/2)</f>
        <v>#REF!</v>
      </c>
      <c r="N6" t="e">
        <f t="shared" si="11"/>
        <v>#REF!</v>
      </c>
      <c r="O6">
        <f t="shared" si="12"/>
        <v>4.2887577958318336E-12</v>
      </c>
      <c r="P6">
        <f t="shared" si="11"/>
        <v>3.141588511726543</v>
      </c>
    </row>
    <row r="7" spans="1:19" x14ac:dyDescent="0.25">
      <c r="A7">
        <v>42.513311440000003</v>
      </c>
      <c r="B7">
        <v>-83.445251040000002</v>
      </c>
      <c r="C7">
        <f t="shared" si="3"/>
        <v>34.006161429218615</v>
      </c>
      <c r="D7">
        <f t="shared" si="4"/>
        <v>0.91682536915458035</v>
      </c>
      <c r="E7">
        <f t="shared" si="5"/>
        <v>34.006151054492634</v>
      </c>
      <c r="F7">
        <f t="shared" si="6"/>
        <v>0.3291206681196851</v>
      </c>
      <c r="G7">
        <f t="shared" si="0"/>
        <v>-53931.397790018476</v>
      </c>
      <c r="H7">
        <f t="shared" si="1"/>
        <v>271155.7246879873</v>
      </c>
      <c r="I7">
        <f t="shared" si="7"/>
        <v>18.794659117702395</v>
      </c>
      <c r="J7">
        <f t="shared" si="8"/>
        <v>1942.078935157042</v>
      </c>
      <c r="K7">
        <f t="shared" si="2"/>
        <v>5.3143530395205474E-6</v>
      </c>
      <c r="L7">
        <f t="shared" si="9"/>
        <v>5.0754174685252451E-7</v>
      </c>
      <c r="M7" t="e">
        <f t="shared" ref="M7" si="16">SIN(A7/2)*SIN(A7/2)+COS($A$2*PI()/180)*COS(#REF!*PI()/180)*SIN(B7/2)*SIN(B7/2)</f>
        <v>#REF!</v>
      </c>
      <c r="N7" t="e">
        <f t="shared" si="11"/>
        <v>#REF!</v>
      </c>
      <c r="O7">
        <f t="shared" si="12"/>
        <v>7.0955785504186684E-12</v>
      </c>
      <c r="P7">
        <f t="shared" si="11"/>
        <v>3.1415873260843545</v>
      </c>
    </row>
    <row r="8" spans="1:19" x14ac:dyDescent="0.25">
      <c r="A8">
        <v>42.513409510000002</v>
      </c>
      <c r="B8">
        <v>-83.445158199999995</v>
      </c>
      <c r="C8">
        <f t="shared" si="3"/>
        <v>44.958850355976061</v>
      </c>
      <c r="D8">
        <f t="shared" si="4"/>
        <v>3.8438565681359851</v>
      </c>
      <c r="E8">
        <f t="shared" si="5"/>
        <v>44.958836639763078</v>
      </c>
      <c r="F8">
        <f t="shared" si="6"/>
        <v>1.3798621683295236</v>
      </c>
      <c r="G8">
        <f t="shared" si="0"/>
        <v>-53931.337786712014</v>
      </c>
      <c r="H8">
        <f t="shared" si="1"/>
        <v>271156.35019188287</v>
      </c>
      <c r="I8">
        <f t="shared" si="7"/>
        <v>78.797965579724405</v>
      </c>
      <c r="J8">
        <f t="shared" si="8"/>
        <v>2567.5828307284974</v>
      </c>
      <c r="K8">
        <f t="shared" si="2"/>
        <v>7.025997436849174E-6</v>
      </c>
      <c r="L8">
        <f t="shared" si="9"/>
        <v>2.1279054245315621E-6</v>
      </c>
      <c r="M8" t="e">
        <f t="shared" ref="M8" si="17">SIN(A8/2)*SIN(A8/2)+COS($A$2*PI()/180)*COS(#REF!*PI()/180)*SIN(B8/2)*SIN(B8/2)</f>
        <v>#REF!</v>
      </c>
      <c r="N8" t="e">
        <f t="shared" si="11"/>
        <v>#REF!</v>
      </c>
      <c r="O8">
        <f t="shared" si="12"/>
        <v>1.2956227663526075E-11</v>
      </c>
      <c r="P8">
        <f t="shared" si="11"/>
        <v>3.1415854546377409</v>
      </c>
    </row>
    <row r="9" spans="1:19" x14ac:dyDescent="0.25">
      <c r="A9">
        <v>42.513496369999999</v>
      </c>
      <c r="B9">
        <v>-83.445173089999997</v>
      </c>
      <c r="C9">
        <f t="shared" si="3"/>
        <v>54.659580040245615</v>
      </c>
      <c r="D9">
        <f t="shared" si="4"/>
        <v>3.3744091903108386</v>
      </c>
      <c r="E9">
        <f t="shared" si="5"/>
        <v>54.659563364498005</v>
      </c>
      <c r="F9">
        <f t="shared" si="6"/>
        <v>1.211340615768955</v>
      </c>
      <c r="G9">
        <f t="shared" si="0"/>
        <v>-53931.34741024964</v>
      </c>
      <c r="H9">
        <f t="shared" si="1"/>
        <v>271156.90419686266</v>
      </c>
      <c r="I9">
        <f t="shared" si="7"/>
        <v>69.174427953839768</v>
      </c>
      <c r="J9">
        <f t="shared" si="8"/>
        <v>3121.5878105140291</v>
      </c>
      <c r="K9">
        <f t="shared" si="2"/>
        <v>8.5419904252148626E-6</v>
      </c>
      <c r="L9">
        <f t="shared" si="9"/>
        <v>1.8680258986325526E-6</v>
      </c>
      <c r="M9" t="e">
        <f t="shared" ref="M9" si="18">SIN(A9/2)*SIN(A9/2)+COS($A$2*PI()/180)*COS(#REF!*PI()/180)*SIN(B9/2)*SIN(B9/2)</f>
        <v>#REF!</v>
      </c>
      <c r="N9" t="e">
        <f t="shared" si="11"/>
        <v>#REF!</v>
      </c>
      <c r="O9">
        <f t="shared" si="12"/>
        <v>1.8715405667612792E-11</v>
      </c>
      <c r="P9">
        <f t="shared" si="11"/>
        <v>3.1415840013286629</v>
      </c>
    </row>
    <row r="10" spans="1:19" x14ac:dyDescent="0.25">
      <c r="A10">
        <v>42.513546959999999</v>
      </c>
      <c r="B10">
        <v>-83.445242129999997</v>
      </c>
      <c r="C10">
        <f t="shared" si="3"/>
        <v>60.309590571631674</v>
      </c>
      <c r="D10">
        <f t="shared" si="4"/>
        <v>1.1977371312875844</v>
      </c>
      <c r="E10">
        <f t="shared" si="5"/>
        <v>60.309572172157878</v>
      </c>
      <c r="F10">
        <f t="shared" si="6"/>
        <v>0.42996197328682462</v>
      </c>
      <c r="G10">
        <f t="shared" si="0"/>
        <v>-53931.392031407311</v>
      </c>
      <c r="H10">
        <f t="shared" si="1"/>
        <v>271157.22686681349</v>
      </c>
      <c r="I10">
        <f t="shared" si="7"/>
        <v>24.553270282922313</v>
      </c>
      <c r="J10">
        <f t="shared" si="8"/>
        <v>3444.2577613517642</v>
      </c>
      <c r="K10">
        <f t="shared" si="2"/>
        <v>9.4249524937861651E-6</v>
      </c>
      <c r="L10">
        <f t="shared" si="9"/>
        <v>6.6305058332716271E-7</v>
      </c>
      <c r="M10" t="e">
        <f t="shared" ref="M10" si="19">SIN(A10/2)*SIN(A10/2)+COS($A$2*PI()/180)*COS(#REF!*PI()/180)*SIN(B10/2)*SIN(B10/2)</f>
        <v>#REF!</v>
      </c>
      <c r="N10" t="e">
        <f t="shared" si="11"/>
        <v>#REF!</v>
      </c>
      <c r="O10">
        <f t="shared" si="12"/>
        <v>2.2267151115526488E-11</v>
      </c>
      <c r="P10">
        <f t="shared" si="11"/>
        <v>3.1415832159733323</v>
      </c>
    </row>
    <row r="11" spans="1:19" x14ac:dyDescent="0.25">
      <c r="A11">
        <v>42.513556010000002</v>
      </c>
      <c r="B11">
        <v>-83.44533629</v>
      </c>
      <c r="C11">
        <f t="shared" si="3"/>
        <v>61.320315919007136</v>
      </c>
      <c r="D11">
        <f t="shared" si="4"/>
        <v>-1.7709106248809188</v>
      </c>
      <c r="E11">
        <f t="shared" si="5"/>
        <v>61.320297211177497</v>
      </c>
      <c r="F11">
        <f t="shared" si="6"/>
        <v>-0.63571897948079936</v>
      </c>
      <c r="G11">
        <f t="shared" si="0"/>
        <v>-53931.452887841355</v>
      </c>
      <c r="H11">
        <f t="shared" si="1"/>
        <v>271157.28458895336</v>
      </c>
      <c r="I11">
        <f t="shared" si="7"/>
        <v>-36.303163760749158</v>
      </c>
      <c r="J11">
        <f t="shared" si="8"/>
        <v>3501.9799012225121</v>
      </c>
      <c r="K11">
        <f t="shared" si="2"/>
        <v>9.5829047910278575E-6</v>
      </c>
      <c r="L11">
        <f t="shared" si="9"/>
        <v>-9.8035144069363866E-7</v>
      </c>
      <c r="M11" t="e">
        <f t="shared" ref="M11" si="20">SIN(A11/2)*SIN(A11/2)+COS($A$2*PI()/180)*COS(#REF!*PI()/180)*SIN(B11/2)*SIN(B11/2)</f>
        <v>#REF!</v>
      </c>
      <c r="N11" t="e">
        <f t="shared" si="11"/>
        <v>#REF!</v>
      </c>
      <c r="O11">
        <f t="shared" si="12"/>
        <v>2.3088567243713618E-11</v>
      </c>
      <c r="P11">
        <f t="shared" si="11"/>
        <v>3.1415830434769441</v>
      </c>
    </row>
    <row r="12" spans="1:19" x14ac:dyDescent="0.25">
      <c r="A12">
        <v>42.513504419999997</v>
      </c>
      <c r="B12">
        <v>-83.445402909999999</v>
      </c>
      <c r="C12">
        <f t="shared" si="3"/>
        <v>55.558623028317172</v>
      </c>
      <c r="D12">
        <f t="shared" si="4"/>
        <v>-3.8712856620958016</v>
      </c>
      <c r="E12">
        <f t="shared" si="5"/>
        <v>55.558606078286189</v>
      </c>
      <c r="F12">
        <f t="shared" si="6"/>
        <v>-1.3897086254997664</v>
      </c>
      <c r="G12">
        <f t="shared" si="0"/>
        <v>-53931.49594493179</v>
      </c>
      <c r="H12">
        <f t="shared" si="1"/>
        <v>271156.95554086549</v>
      </c>
      <c r="I12">
        <f t="shared" si="7"/>
        <v>-79.360254196217284</v>
      </c>
      <c r="J12">
        <f t="shared" si="8"/>
        <v>3172.9318133438937</v>
      </c>
      <c r="K12">
        <f t="shared" si="2"/>
        <v>8.6824894298676014E-6</v>
      </c>
      <c r="L12">
        <f t="shared" si="9"/>
        <v>-2.1430897882979139E-6</v>
      </c>
      <c r="M12" t="e">
        <f t="shared" ref="M12" si="21">SIN(A12/2)*SIN(A12/2)+COS($A$2*PI()/180)*COS(#REF!*PI()/180)*SIN(B12/2)*SIN(B12/2)</f>
        <v>#REF!</v>
      </c>
      <c r="N12" t="e">
        <f t="shared" si="11"/>
        <v>#REF!</v>
      </c>
      <c r="O12">
        <f t="shared" si="12"/>
        <v>1.9470281746818202E-11</v>
      </c>
      <c r="P12">
        <f t="shared" si="11"/>
        <v>3.1415838285613522</v>
      </c>
    </row>
    <row r="13" spans="1:19" x14ac:dyDescent="0.25">
      <c r="A13">
        <v>42.513403080000003</v>
      </c>
      <c r="B13">
        <v>-83.445368830000007</v>
      </c>
      <c r="C13">
        <f t="shared" si="3"/>
        <v>44.240732789040429</v>
      </c>
      <c r="D13">
        <f t="shared" si="4"/>
        <v>-2.7968218186118978</v>
      </c>
      <c r="E13">
        <f t="shared" si="5"/>
        <v>44.240719291913422</v>
      </c>
      <c r="F13">
        <f t="shared" si="6"/>
        <v>-1.0039991218851865</v>
      </c>
      <c r="G13">
        <f t="shared" si="0"/>
        <v>-53931.473918728821</v>
      </c>
      <c r="H13">
        <f t="shared" si="1"/>
        <v>271156.30918046198</v>
      </c>
      <c r="I13">
        <f t="shared" si="7"/>
        <v>-57.334051227371674</v>
      </c>
      <c r="J13">
        <f t="shared" si="8"/>
        <v>2526.5714098350145</v>
      </c>
      <c r="K13">
        <f t="shared" si="2"/>
        <v>6.9137727659596138E-6</v>
      </c>
      <c r="L13">
        <f t="shared" si="9"/>
        <v>-1.5482815793887994E-6</v>
      </c>
      <c r="M13" t="e">
        <f t="shared" ref="M13" si="22">SIN(A13/2)*SIN(A13/2)+COS($A$2*PI()/180)*COS(#REF!*PI()/180)*SIN(B13/2)*SIN(B13/2)</f>
        <v>#REF!</v>
      </c>
      <c r="N13" t="e">
        <f t="shared" si="11"/>
        <v>#REF!</v>
      </c>
      <c r="O13">
        <f t="shared" si="12"/>
        <v>1.2275688804059364E-11</v>
      </c>
      <c r="P13">
        <f t="shared" si="11"/>
        <v>3.1415856462539788</v>
      </c>
    </row>
    <row r="14" spans="1:19" x14ac:dyDescent="0.25">
      <c r="A14">
        <v>42.513310199999999</v>
      </c>
      <c r="B14">
        <v>-83.445255560000007</v>
      </c>
      <c r="C14">
        <f t="shared" si="3"/>
        <v>33.867675303967459</v>
      </c>
      <c r="D14">
        <f t="shared" si="4"/>
        <v>0.77432018785907208</v>
      </c>
      <c r="E14">
        <f t="shared" si="5"/>
        <v>33.867664971491337</v>
      </c>
      <c r="F14">
        <f t="shared" si="6"/>
        <v>0.27796436065216479</v>
      </c>
      <c r="G14">
        <f t="shared" si="0"/>
        <v>-53931.400711334143</v>
      </c>
      <c r="H14">
        <f t="shared" si="1"/>
        <v>271155.71677909739</v>
      </c>
      <c r="I14">
        <f t="shared" si="7"/>
        <v>15.873343450948596</v>
      </c>
      <c r="J14">
        <f t="shared" si="8"/>
        <v>1934.1700452496298</v>
      </c>
      <c r="K14">
        <f t="shared" si="2"/>
        <v>5.2927109567280084E-6</v>
      </c>
      <c r="L14">
        <f t="shared" si="9"/>
        <v>4.2865286453697138E-7</v>
      </c>
      <c r="M14" t="e">
        <f t="shared" ref="M14" si="23">SIN(A14/2)*SIN(A14/2)+COS($A$2*PI()/180)*COS(#REF!*PI()/180)*SIN(B14/2)*SIN(B14/2)</f>
        <v>#REF!</v>
      </c>
      <c r="N14" t="e">
        <f t="shared" si="11"/>
        <v>#REF!</v>
      </c>
      <c r="O14">
        <f t="shared" si="12"/>
        <v>7.0281565031639903E-12</v>
      </c>
      <c r="P14">
        <f t="shared" si="11"/>
        <v>3.1415873514556933</v>
      </c>
    </row>
    <row r="15" spans="1:19" x14ac:dyDescent="0.25">
      <c r="A15">
        <v>42.51320827</v>
      </c>
      <c r="B15">
        <v>-83.445160020000003</v>
      </c>
      <c r="C15">
        <f t="shared" si="3"/>
        <v>22.483892472312572</v>
      </c>
      <c r="D15">
        <f t="shared" si="4"/>
        <v>3.7864761630679187</v>
      </c>
      <c r="E15">
        <f t="shared" si="5"/>
        <v>22.483885612843181</v>
      </c>
      <c r="F15">
        <f t="shared" si="6"/>
        <v>1.3592638320614137</v>
      </c>
      <c r="G15">
        <f t="shared" si="0"/>
        <v>-53931.338962993992</v>
      </c>
      <c r="H15">
        <f t="shared" si="1"/>
        <v>271155.06665559299</v>
      </c>
      <c r="I15">
        <f t="shared" si="7"/>
        <v>77.621683602046687</v>
      </c>
      <c r="J15">
        <f t="shared" si="8"/>
        <v>1284.0465408517048</v>
      </c>
      <c r="K15">
        <f t="shared" si="2"/>
        <v>3.5136968501436883E-6</v>
      </c>
      <c r="L15">
        <f t="shared" si="9"/>
        <v>2.0961404316732768E-6</v>
      </c>
      <c r="M15" t="e">
        <f t="shared" ref="M15" si="24">SIN(A15/2)*SIN(A15/2)+COS($A$2*PI()/180)*COS(#REF!*PI()/180)*SIN(B15/2)*SIN(B15/2)</f>
        <v>#REF!</v>
      </c>
      <c r="N15" t="e">
        <f t="shared" si="11"/>
        <v>#REF!</v>
      </c>
      <c r="O15">
        <f t="shared" si="12"/>
        <v>3.6833597989740671E-12</v>
      </c>
      <c r="P15">
        <f t="shared" si="11"/>
        <v>3.141588815173558</v>
      </c>
    </row>
    <row r="16" spans="1:19" x14ac:dyDescent="0.25">
      <c r="A16">
        <v>42.513099279999999</v>
      </c>
      <c r="B16">
        <v>-83.445127650000003</v>
      </c>
      <c r="C16">
        <f t="shared" si="3"/>
        <v>10.311632187416151</v>
      </c>
      <c r="D16">
        <f t="shared" si="4"/>
        <v>4.807027648438722</v>
      </c>
      <c r="E16">
        <f t="shared" si="5"/>
        <v>10.311629041505121</v>
      </c>
      <c r="F16">
        <f t="shared" si="6"/>
        <v>1.7256199539753398</v>
      </c>
      <c r="G16">
        <f t="shared" si="0"/>
        <v>-53931.318041979022</v>
      </c>
      <c r="H16">
        <f t="shared" si="1"/>
        <v>271154.37150244135</v>
      </c>
      <c r="I16">
        <f t="shared" si="7"/>
        <v>98.54269857169129</v>
      </c>
      <c r="J16">
        <f t="shared" si="8"/>
        <v>588.89338921289891</v>
      </c>
      <c r="K16">
        <f t="shared" si="2"/>
        <v>1.6114624983298853E-6</v>
      </c>
      <c r="L16">
        <f t="shared" si="9"/>
        <v>2.6611035108814463E-6</v>
      </c>
      <c r="M16" t="e">
        <f t="shared" ref="M16" si="25">SIN(A16/2)*SIN(A16/2)+COS($A$2*PI()/180)*COS(#REF!*PI()/180)*SIN(B16/2)*SIN(B16/2)</f>
        <v>#REF!</v>
      </c>
      <c r="N16" t="e">
        <f t="shared" si="11"/>
        <v>#REF!</v>
      </c>
      <c r="O16">
        <f t="shared" si="12"/>
        <v>1.6111339025235674E-12</v>
      </c>
      <c r="P16">
        <f t="shared" si="11"/>
        <v>3.1415901149808021</v>
      </c>
    </row>
    <row r="17" spans="1:16" x14ac:dyDescent="0.25">
      <c r="A17">
        <v>42.513032080000002</v>
      </c>
      <c r="B17">
        <v>-83.445170689999998</v>
      </c>
      <c r="C17">
        <f t="shared" si="3"/>
        <v>2.806577676951469</v>
      </c>
      <c r="D17">
        <f t="shared" si="4"/>
        <v>3.450075658168128</v>
      </c>
      <c r="E17">
        <f t="shared" si="5"/>
        <v>2.8065768207103314</v>
      </c>
      <c r="F17">
        <f t="shared" si="6"/>
        <v>1.2385032568708385</v>
      </c>
      <c r="G17">
        <f t="shared" si="0"/>
        <v>-53931.345859108587</v>
      </c>
      <c r="H17">
        <f t="shared" si="1"/>
        <v>271153.94289163494</v>
      </c>
      <c r="I17">
        <f t="shared" si="7"/>
        <v>70.725569006754085</v>
      </c>
      <c r="J17">
        <f t="shared" si="8"/>
        <v>160.28258280130103</v>
      </c>
      <c r="K17">
        <f t="shared" si="2"/>
        <v>4.3860124110395304E-7</v>
      </c>
      <c r="L17">
        <f t="shared" si="9"/>
        <v>1.9099138006684058E-6</v>
      </c>
      <c r="M17" t="e">
        <f t="shared" ref="M17" si="26">SIN(A17/2)*SIN(A17/2)+COS($A$2*PI()/180)*COS(#REF!*PI()/180)*SIN(B17/2)*SIN(B17/2)</f>
        <v>#REF!</v>
      </c>
      <c r="N17" t="e">
        <f t="shared" si="11"/>
        <v>#REF!</v>
      </c>
      <c r="O17">
        <f t="shared" si="12"/>
        <v>5.4359818440959516E-13</v>
      </c>
      <c r="P17">
        <f t="shared" si="11"/>
        <v>3.1415911790075683</v>
      </c>
    </row>
    <row r="18" spans="1:16" x14ac:dyDescent="0.25">
      <c r="A18">
        <v>42.513011280000001</v>
      </c>
      <c r="B18">
        <v>-83.445238810000006</v>
      </c>
      <c r="C18">
        <f t="shared" si="3"/>
        <v>0.48358461390517987</v>
      </c>
      <c r="D18">
        <f t="shared" si="4"/>
        <v>1.3024090782064124</v>
      </c>
      <c r="E18">
        <f t="shared" si="5"/>
        <v>0.48358446637139046</v>
      </c>
      <c r="F18">
        <f t="shared" si="6"/>
        <v>0.46753696004256801</v>
      </c>
      <c r="G18">
        <f t="shared" si="0"/>
        <v>-53931.389885662189</v>
      </c>
      <c r="H18">
        <f t="shared" si="1"/>
        <v>271153.81022638537</v>
      </c>
      <c r="I18">
        <f t="shared" si="7"/>
        <v>26.699015405029058</v>
      </c>
      <c r="J18">
        <f t="shared" si="8"/>
        <v>27.61733322404325</v>
      </c>
      <c r="K18">
        <f t="shared" si="2"/>
        <v>7.5572756719211043E-8</v>
      </c>
      <c r="L18">
        <f t="shared" si="9"/>
        <v>7.2099551418070007E-7</v>
      </c>
      <c r="M18" t="e">
        <f t="shared" ref="M18" si="27">SIN(A18/2)*SIN(A18/2)+COS($A$2*PI()/180)*COS(#REF!*PI()/180)*SIN(B18/2)*SIN(B18/2)</f>
        <v>#REF!</v>
      </c>
      <c r="N18" t="e">
        <f t="shared" si="11"/>
        <v>#REF!</v>
      </c>
      <c r="O18">
        <f t="shared" si="12"/>
        <v>7.204105175845107E-14</v>
      </c>
      <c r="P18">
        <f t="shared" si="11"/>
        <v>3.1415921167805094</v>
      </c>
    </row>
    <row r="21" spans="1:16" x14ac:dyDescent="0.25">
      <c r="A21" t="s">
        <v>4</v>
      </c>
      <c r="B21">
        <v>6378.1369999999997</v>
      </c>
    </row>
    <row r="22" spans="1:16" x14ac:dyDescent="0.25">
      <c r="A22" t="s">
        <v>13</v>
      </c>
      <c r="B22">
        <f>111132.954 - 559.822 * COS( 2 * $A$2 ) + 1.175 * COS( 4 * $A$2)</f>
        <v>111682.35879232192</v>
      </c>
    </row>
    <row r="23" spans="1:16" x14ac:dyDescent="0.25">
      <c r="A23" t="s">
        <v>14</v>
      </c>
      <c r="B23">
        <f xml:space="preserve"> 311132.954 * COS( $A$2 )</f>
        <v>31527.694945464489</v>
      </c>
    </row>
    <row r="25" spans="1:16" x14ac:dyDescent="0.25">
      <c r="A25" t="s">
        <v>15</v>
      </c>
      <c r="B25">
        <f>111132.92-559.82*COS(2*$A$2)+1.175*COS(4*$A$2)-0.0023*COS(6*$A$2)</f>
        <v>111682.32471985326</v>
      </c>
    </row>
    <row r="26" spans="1:16" x14ac:dyDescent="0.25">
      <c r="A26" t="s">
        <v>16</v>
      </c>
      <c r="B26">
        <f>111412.84*COS($A$2)-93.5*COS(3*$A$2)+0.118*COS(5*$A$2)</f>
        <v>11317.767127553587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Harman International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Shannon, Jeremy</dc:creator>
  <cp:lastModifiedBy>Shannon, Jeremy</cp:lastModifiedBy>
  <dcterms:created xsi:type="dcterms:W3CDTF">2018-09-09T17:02:19Z</dcterms:created>
  <dcterms:modified xsi:type="dcterms:W3CDTF">2018-09-15T16:35:12Z</dcterms:modified>
</cp:coreProperties>
</file>