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Desktop\Churchill_Data\siteData\raw\"/>
    </mc:Choice>
  </mc:AlternateContent>
  <xr:revisionPtr revIDLastSave="0" documentId="13_ncr:1_{1069E28A-E834-47BB-8E47-20178AAB319A}" xr6:coauthVersionLast="47" xr6:coauthVersionMax="47" xr10:uidLastSave="{00000000-0000-0000-0000-000000000000}"/>
  <bookViews>
    <workbookView xWindow="6624" yWindow="120" windowWidth="16416" windowHeight="11136" xr2:uid="{00000000-000D-0000-FFFF-FFFF00000000}"/>
  </bookViews>
  <sheets>
    <sheet name="composition_ra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28" i="1" l="1"/>
  <c r="AZ29" i="1"/>
  <c r="AZ30" i="1"/>
  <c r="AZ31" i="1"/>
  <c r="AZ32" i="1"/>
  <c r="AZ33" i="1"/>
  <c r="AZ34" i="1"/>
  <c r="AZ35" i="1"/>
  <c r="AZ27" i="1"/>
  <c r="AY28" i="1"/>
  <c r="AY29" i="1"/>
  <c r="AY30" i="1"/>
  <c r="AY31" i="1"/>
  <c r="AY32" i="1"/>
  <c r="AY33" i="1"/>
  <c r="AY34" i="1"/>
  <c r="AY35" i="1"/>
  <c r="AY27" i="1"/>
  <c r="AZ16" i="1"/>
  <c r="AZ17" i="1"/>
  <c r="AZ18" i="1"/>
  <c r="AZ19" i="1"/>
  <c r="AZ20" i="1"/>
  <c r="AZ21" i="1"/>
  <c r="AZ22" i="1"/>
  <c r="AZ23" i="1"/>
  <c r="AZ15" i="1"/>
  <c r="AY16" i="1"/>
  <c r="AY19" i="1"/>
  <c r="AY20" i="1"/>
  <c r="AY21" i="1"/>
  <c r="AY22" i="1"/>
  <c r="AY23" i="1"/>
  <c r="AY15" i="1"/>
  <c r="AZ4" i="1"/>
  <c r="AZ9" i="1"/>
  <c r="AZ10" i="1"/>
  <c r="AZ3" i="1"/>
  <c r="AY10" i="1"/>
  <c r="AY11" i="1"/>
  <c r="AW33" i="1"/>
  <c r="AW27" i="1"/>
  <c r="AV30" i="1"/>
  <c r="AV33" i="1"/>
  <c r="AW4" i="1"/>
  <c r="AW6" i="1"/>
  <c r="AV5" i="1"/>
  <c r="AV10" i="1"/>
  <c r="AV11" i="1"/>
  <c r="AT28" i="1"/>
  <c r="AT29" i="1"/>
  <c r="AT30" i="1"/>
  <c r="AT31" i="1"/>
  <c r="AT32" i="1"/>
  <c r="AT33" i="1"/>
  <c r="AT34" i="1"/>
  <c r="AT35" i="1"/>
  <c r="AT27" i="1"/>
  <c r="AS28" i="1"/>
  <c r="AS29" i="1"/>
  <c r="AS30" i="1"/>
  <c r="AS31" i="1"/>
  <c r="AS32" i="1"/>
  <c r="AS33" i="1"/>
  <c r="AS34" i="1"/>
  <c r="AS35" i="1"/>
  <c r="AS27" i="1"/>
  <c r="AT16" i="1"/>
  <c r="AT17" i="1"/>
  <c r="AT18" i="1"/>
  <c r="AT19" i="1"/>
  <c r="AT20" i="1"/>
  <c r="AT21" i="1"/>
  <c r="AT22" i="1"/>
  <c r="AT23" i="1"/>
  <c r="AT15" i="1"/>
  <c r="AS16" i="1"/>
  <c r="AS17" i="1"/>
  <c r="AS18" i="1"/>
  <c r="AS19" i="1"/>
  <c r="AS20" i="1"/>
  <c r="AS21" i="1"/>
  <c r="AS22" i="1"/>
  <c r="AS23" i="1"/>
  <c r="AS15" i="1"/>
  <c r="AT4" i="1"/>
  <c r="AT5" i="1"/>
  <c r="AT6" i="1"/>
  <c r="AT7" i="1"/>
  <c r="AT8" i="1"/>
  <c r="AT9" i="1"/>
  <c r="AT10" i="1"/>
  <c r="AT11" i="1"/>
  <c r="AT3" i="1"/>
  <c r="AS4" i="1"/>
  <c r="AS5" i="1"/>
  <c r="AS6" i="1"/>
  <c r="AS7" i="1"/>
  <c r="AS8" i="1"/>
  <c r="AS9" i="1"/>
  <c r="AS10" i="1"/>
  <c r="AS11" i="1"/>
  <c r="AS3" i="1"/>
  <c r="AQ28" i="1"/>
  <c r="AW28" i="1" s="1"/>
  <c r="AQ29" i="1"/>
  <c r="AW29" i="1" s="1"/>
  <c r="AQ30" i="1"/>
  <c r="AW30" i="1" s="1"/>
  <c r="AQ31" i="1"/>
  <c r="AW31" i="1" s="1"/>
  <c r="AQ32" i="1"/>
  <c r="AW32" i="1" s="1"/>
  <c r="AQ33" i="1"/>
  <c r="AQ34" i="1"/>
  <c r="AW34" i="1" s="1"/>
  <c r="AQ35" i="1"/>
  <c r="AW35" i="1" s="1"/>
  <c r="AQ27" i="1"/>
  <c r="AP28" i="1"/>
  <c r="AV28" i="1" s="1"/>
  <c r="AP29" i="1"/>
  <c r="AV29" i="1" s="1"/>
  <c r="AP30" i="1"/>
  <c r="AP31" i="1"/>
  <c r="AV31" i="1" s="1"/>
  <c r="AP32" i="1"/>
  <c r="AV32" i="1" s="1"/>
  <c r="AP33" i="1"/>
  <c r="AP34" i="1"/>
  <c r="AV34" i="1" s="1"/>
  <c r="AP35" i="1"/>
  <c r="AV35" i="1" s="1"/>
  <c r="AP27" i="1"/>
  <c r="AV27" i="1" s="1"/>
  <c r="AQ16" i="1"/>
  <c r="AW16" i="1" s="1"/>
  <c r="AQ17" i="1"/>
  <c r="AW17" i="1" s="1"/>
  <c r="AQ18" i="1"/>
  <c r="AW18" i="1" s="1"/>
  <c r="AQ19" i="1"/>
  <c r="AW19" i="1" s="1"/>
  <c r="AQ20" i="1"/>
  <c r="AW20" i="1" s="1"/>
  <c r="AQ21" i="1"/>
  <c r="AW21" i="1" s="1"/>
  <c r="AQ22" i="1"/>
  <c r="AW22" i="1" s="1"/>
  <c r="AQ23" i="1"/>
  <c r="AW23" i="1" s="1"/>
  <c r="AQ15" i="1"/>
  <c r="AW15" i="1" s="1"/>
  <c r="AP16" i="1"/>
  <c r="AV16" i="1" s="1"/>
  <c r="AP17" i="1"/>
  <c r="AY17" i="1" s="1"/>
  <c r="AP18" i="1"/>
  <c r="AY18" i="1" s="1"/>
  <c r="AP19" i="1"/>
  <c r="AV19" i="1" s="1"/>
  <c r="AP20" i="1"/>
  <c r="AV20" i="1" s="1"/>
  <c r="AP21" i="1"/>
  <c r="AV21" i="1" s="1"/>
  <c r="AP22" i="1"/>
  <c r="AV22" i="1" s="1"/>
  <c r="AP23" i="1"/>
  <c r="AV23" i="1" s="1"/>
  <c r="AP15" i="1"/>
  <c r="AV15" i="1" s="1"/>
  <c r="AQ4" i="1"/>
  <c r="AQ5" i="1"/>
  <c r="AZ5" i="1" s="1"/>
  <c r="AQ6" i="1"/>
  <c r="AZ6" i="1" s="1"/>
  <c r="AQ7" i="1"/>
  <c r="AZ7" i="1" s="1"/>
  <c r="AQ8" i="1"/>
  <c r="AZ8" i="1" s="1"/>
  <c r="AQ9" i="1"/>
  <c r="AW9" i="1" s="1"/>
  <c r="AQ10" i="1"/>
  <c r="AW10" i="1" s="1"/>
  <c r="AQ11" i="1"/>
  <c r="AZ11" i="1" s="1"/>
  <c r="AQ3" i="1"/>
  <c r="AW3" i="1" s="1"/>
  <c r="AP4" i="1"/>
  <c r="AP5" i="1"/>
  <c r="AY5" i="1" s="1"/>
  <c r="AP6" i="1"/>
  <c r="AV6" i="1" s="1"/>
  <c r="AP7" i="1"/>
  <c r="AV7" i="1" s="1"/>
  <c r="AP8" i="1"/>
  <c r="AV8" i="1" s="1"/>
  <c r="AP9" i="1"/>
  <c r="AV9" i="1" s="1"/>
  <c r="AP10" i="1"/>
  <c r="AP11" i="1"/>
  <c r="AP3" i="1"/>
  <c r="AY3" i="1" s="1"/>
  <c r="R214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AE9" i="1" s="1"/>
  <c r="S7" i="1"/>
  <c r="S6" i="1"/>
  <c r="S5" i="1"/>
  <c r="S4" i="1"/>
  <c r="S3" i="1"/>
  <c r="S2" i="1"/>
  <c r="P271" i="1"/>
  <c r="R271" i="1" s="1"/>
  <c r="P270" i="1"/>
  <c r="R270" i="1" s="1"/>
  <c r="P269" i="1"/>
  <c r="R269" i="1" s="1"/>
  <c r="P268" i="1"/>
  <c r="R268" i="1" s="1"/>
  <c r="P267" i="1"/>
  <c r="R267" i="1" s="1"/>
  <c r="P266" i="1"/>
  <c r="R266" i="1" s="1"/>
  <c r="P265" i="1"/>
  <c r="R265" i="1" s="1"/>
  <c r="P264" i="1"/>
  <c r="R264" i="1" s="1"/>
  <c r="P263" i="1"/>
  <c r="R263" i="1" s="1"/>
  <c r="P262" i="1"/>
  <c r="R262" i="1" s="1"/>
  <c r="P261" i="1"/>
  <c r="R261" i="1" s="1"/>
  <c r="P260" i="1"/>
  <c r="R260" i="1" s="1"/>
  <c r="P259" i="1"/>
  <c r="R259" i="1" s="1"/>
  <c r="P258" i="1"/>
  <c r="R258" i="1" s="1"/>
  <c r="P257" i="1"/>
  <c r="R257" i="1" s="1"/>
  <c r="P256" i="1"/>
  <c r="R256" i="1" s="1"/>
  <c r="P255" i="1"/>
  <c r="R255" i="1" s="1"/>
  <c r="P254" i="1"/>
  <c r="R254" i="1" s="1"/>
  <c r="P253" i="1"/>
  <c r="R253" i="1" s="1"/>
  <c r="P252" i="1"/>
  <c r="R252" i="1" s="1"/>
  <c r="P251" i="1"/>
  <c r="R251" i="1" s="1"/>
  <c r="P250" i="1"/>
  <c r="R250" i="1" s="1"/>
  <c r="P249" i="1"/>
  <c r="R249" i="1" s="1"/>
  <c r="P248" i="1"/>
  <c r="R248" i="1" s="1"/>
  <c r="P247" i="1"/>
  <c r="R247" i="1" s="1"/>
  <c r="P246" i="1"/>
  <c r="R246" i="1" s="1"/>
  <c r="P245" i="1"/>
  <c r="R245" i="1" s="1"/>
  <c r="P244" i="1"/>
  <c r="R244" i="1" s="1"/>
  <c r="P243" i="1"/>
  <c r="R243" i="1" s="1"/>
  <c r="P242" i="1"/>
  <c r="R242" i="1" s="1"/>
  <c r="P241" i="1"/>
  <c r="P240" i="1"/>
  <c r="R240" i="1" s="1"/>
  <c r="P239" i="1"/>
  <c r="R239" i="1" s="1"/>
  <c r="P238" i="1"/>
  <c r="R238" i="1" s="1"/>
  <c r="P237" i="1"/>
  <c r="R237" i="1" s="1"/>
  <c r="P236" i="1"/>
  <c r="R236" i="1" s="1"/>
  <c r="P235" i="1"/>
  <c r="R235" i="1" s="1"/>
  <c r="P234" i="1"/>
  <c r="R234" i="1" s="1"/>
  <c r="P233" i="1"/>
  <c r="R233" i="1" s="1"/>
  <c r="P232" i="1"/>
  <c r="R232" i="1" s="1"/>
  <c r="P231" i="1"/>
  <c r="R231" i="1" s="1"/>
  <c r="P230" i="1"/>
  <c r="R230" i="1" s="1"/>
  <c r="P229" i="1"/>
  <c r="R229" i="1" s="1"/>
  <c r="P228" i="1"/>
  <c r="R228" i="1" s="1"/>
  <c r="P227" i="1"/>
  <c r="R227" i="1" s="1"/>
  <c r="P226" i="1"/>
  <c r="P225" i="1"/>
  <c r="P224" i="1"/>
  <c r="R224" i="1" s="1"/>
  <c r="P223" i="1"/>
  <c r="R223" i="1" s="1"/>
  <c r="P222" i="1"/>
  <c r="R222" i="1" s="1"/>
  <c r="P221" i="1"/>
  <c r="R221" i="1" s="1"/>
  <c r="P220" i="1"/>
  <c r="R220" i="1" s="1"/>
  <c r="P219" i="1"/>
  <c r="R219" i="1" s="1"/>
  <c r="P218" i="1"/>
  <c r="R218" i="1" s="1"/>
  <c r="P217" i="1"/>
  <c r="R217" i="1" s="1"/>
  <c r="P216" i="1"/>
  <c r="R216" i="1" s="1"/>
  <c r="P215" i="1"/>
  <c r="R215" i="1" s="1"/>
  <c r="P214" i="1"/>
  <c r="P213" i="1"/>
  <c r="R213" i="1" s="1"/>
  <c r="P212" i="1"/>
  <c r="R212" i="1" s="1"/>
  <c r="P211" i="1"/>
  <c r="R211" i="1" s="1"/>
  <c r="P210" i="1"/>
  <c r="P209" i="1"/>
  <c r="P208" i="1"/>
  <c r="R208" i="1" s="1"/>
  <c r="AA35" i="1" s="1"/>
  <c r="P207" i="1"/>
  <c r="R207" i="1" s="1"/>
  <c r="P206" i="1"/>
  <c r="R206" i="1" s="1"/>
  <c r="P205" i="1"/>
  <c r="R205" i="1" s="1"/>
  <c r="P204" i="1"/>
  <c r="R204" i="1" s="1"/>
  <c r="P203" i="1"/>
  <c r="R203" i="1" s="1"/>
  <c r="P202" i="1"/>
  <c r="R202" i="1" s="1"/>
  <c r="P201" i="1"/>
  <c r="R201" i="1" s="1"/>
  <c r="P200" i="1"/>
  <c r="R200" i="1" s="1"/>
  <c r="P199" i="1"/>
  <c r="R199" i="1" s="1"/>
  <c r="P198" i="1"/>
  <c r="R198" i="1" s="1"/>
  <c r="P197" i="1"/>
  <c r="R197" i="1" s="1"/>
  <c r="P196" i="1"/>
  <c r="R196" i="1" s="1"/>
  <c r="P195" i="1"/>
  <c r="R195" i="1" s="1"/>
  <c r="P194" i="1"/>
  <c r="R194" i="1" s="1"/>
  <c r="P193" i="1"/>
  <c r="P192" i="1"/>
  <c r="R192" i="1" s="1"/>
  <c r="P191" i="1"/>
  <c r="R191" i="1" s="1"/>
  <c r="P190" i="1"/>
  <c r="R190" i="1" s="1"/>
  <c r="P189" i="1"/>
  <c r="R189" i="1" s="1"/>
  <c r="P188" i="1"/>
  <c r="R188" i="1" s="1"/>
  <c r="P187" i="1"/>
  <c r="R187" i="1" s="1"/>
  <c r="P186" i="1"/>
  <c r="R186" i="1" s="1"/>
  <c r="P185" i="1"/>
  <c r="R185" i="1" s="1"/>
  <c r="P184" i="1"/>
  <c r="R184" i="1" s="1"/>
  <c r="P183" i="1"/>
  <c r="R183" i="1" s="1"/>
  <c r="P182" i="1"/>
  <c r="R182" i="1" s="1"/>
  <c r="P181" i="1"/>
  <c r="R181" i="1" s="1"/>
  <c r="P180" i="1"/>
  <c r="R180" i="1" s="1"/>
  <c r="P179" i="1"/>
  <c r="R179" i="1" s="1"/>
  <c r="P178" i="1"/>
  <c r="P177" i="1"/>
  <c r="P176" i="1"/>
  <c r="R176" i="1" s="1"/>
  <c r="P175" i="1"/>
  <c r="R175" i="1" s="1"/>
  <c r="P174" i="1"/>
  <c r="R174" i="1" s="1"/>
  <c r="P173" i="1"/>
  <c r="R173" i="1" s="1"/>
  <c r="P172" i="1"/>
  <c r="R172" i="1" s="1"/>
  <c r="P171" i="1"/>
  <c r="R171" i="1" s="1"/>
  <c r="P170" i="1"/>
  <c r="R170" i="1" s="1"/>
  <c r="P169" i="1"/>
  <c r="P168" i="1"/>
  <c r="R168" i="1" s="1"/>
  <c r="P167" i="1"/>
  <c r="R167" i="1" s="1"/>
  <c r="P166" i="1"/>
  <c r="R166" i="1" s="1"/>
  <c r="P165" i="1"/>
  <c r="R165" i="1" s="1"/>
  <c r="P164" i="1"/>
  <c r="R164" i="1" s="1"/>
  <c r="P163" i="1"/>
  <c r="R163" i="1" s="1"/>
  <c r="P162" i="1"/>
  <c r="P161" i="1"/>
  <c r="P160" i="1"/>
  <c r="R160" i="1" s="1"/>
  <c r="P159" i="1"/>
  <c r="P158" i="1"/>
  <c r="R158" i="1" s="1"/>
  <c r="P157" i="1"/>
  <c r="R157" i="1" s="1"/>
  <c r="P156" i="1"/>
  <c r="R156" i="1" s="1"/>
  <c r="P155" i="1"/>
  <c r="R155" i="1" s="1"/>
  <c r="P154" i="1"/>
  <c r="R154" i="1" s="1"/>
  <c r="P153" i="1"/>
  <c r="R153" i="1" s="1"/>
  <c r="P152" i="1"/>
  <c r="R152" i="1" s="1"/>
  <c r="P151" i="1"/>
  <c r="R151" i="1" s="1"/>
  <c r="P150" i="1"/>
  <c r="R150" i="1" s="1"/>
  <c r="P149" i="1"/>
  <c r="R149" i="1" s="1"/>
  <c r="P148" i="1"/>
  <c r="R148" i="1" s="1"/>
  <c r="P147" i="1"/>
  <c r="R147" i="1" s="1"/>
  <c r="P146" i="1"/>
  <c r="P145" i="1"/>
  <c r="P144" i="1"/>
  <c r="R144" i="1" s="1"/>
  <c r="P143" i="1"/>
  <c r="P142" i="1"/>
  <c r="R142" i="1" s="1"/>
  <c r="P141" i="1"/>
  <c r="R141" i="1" s="1"/>
  <c r="P140" i="1"/>
  <c r="R140" i="1" s="1"/>
  <c r="P139" i="1"/>
  <c r="R139" i="1" s="1"/>
  <c r="P138" i="1"/>
  <c r="R138" i="1" s="1"/>
  <c r="P137" i="1"/>
  <c r="R137" i="1" s="1"/>
  <c r="P136" i="1"/>
  <c r="R136" i="1" s="1"/>
  <c r="P135" i="1"/>
  <c r="R135" i="1" s="1"/>
  <c r="P134" i="1"/>
  <c r="R134" i="1" s="1"/>
  <c r="P133" i="1"/>
  <c r="R133" i="1" s="1"/>
  <c r="P132" i="1"/>
  <c r="R132" i="1" s="1"/>
  <c r="P131" i="1"/>
  <c r="R131" i="1" s="1"/>
  <c r="P130" i="1"/>
  <c r="P129" i="1"/>
  <c r="R129" i="1" s="1"/>
  <c r="P128" i="1"/>
  <c r="R128" i="1" s="1"/>
  <c r="AA15" i="1" s="1"/>
  <c r="P127" i="1"/>
  <c r="P126" i="1"/>
  <c r="R126" i="1" s="1"/>
  <c r="P125" i="1"/>
  <c r="R125" i="1" s="1"/>
  <c r="P124" i="1"/>
  <c r="R124" i="1" s="1"/>
  <c r="P123" i="1"/>
  <c r="R123" i="1" s="1"/>
  <c r="P122" i="1"/>
  <c r="R122" i="1" s="1"/>
  <c r="P121" i="1"/>
  <c r="R121" i="1" s="1"/>
  <c r="P120" i="1"/>
  <c r="R120" i="1" s="1"/>
  <c r="P119" i="1"/>
  <c r="R119" i="1" s="1"/>
  <c r="P118" i="1"/>
  <c r="R118" i="1" s="1"/>
  <c r="P117" i="1"/>
  <c r="R117" i="1" s="1"/>
  <c r="P116" i="1"/>
  <c r="R116" i="1" s="1"/>
  <c r="P115" i="1"/>
  <c r="R115" i="1" s="1"/>
  <c r="P114" i="1"/>
  <c r="R114" i="1" s="1"/>
  <c r="P113" i="1"/>
  <c r="P112" i="1"/>
  <c r="R112" i="1" s="1"/>
  <c r="P111" i="1"/>
  <c r="R111" i="1" s="1"/>
  <c r="P110" i="1"/>
  <c r="R110" i="1" s="1"/>
  <c r="P109" i="1"/>
  <c r="R109" i="1" s="1"/>
  <c r="P108" i="1"/>
  <c r="R108" i="1" s="1"/>
  <c r="P107" i="1"/>
  <c r="R107" i="1" s="1"/>
  <c r="P106" i="1"/>
  <c r="R106" i="1" s="1"/>
  <c r="P105" i="1"/>
  <c r="R105" i="1" s="1"/>
  <c r="P104" i="1"/>
  <c r="R104" i="1" s="1"/>
  <c r="P103" i="1"/>
  <c r="R103" i="1" s="1"/>
  <c r="P102" i="1"/>
  <c r="R102" i="1" s="1"/>
  <c r="P101" i="1"/>
  <c r="R101" i="1" s="1"/>
  <c r="P100" i="1"/>
  <c r="R100" i="1" s="1"/>
  <c r="P99" i="1"/>
  <c r="R99" i="1" s="1"/>
  <c r="P98" i="1"/>
  <c r="P97" i="1"/>
  <c r="P96" i="1"/>
  <c r="R96" i="1" s="1"/>
  <c r="P95" i="1"/>
  <c r="R95" i="1" s="1"/>
  <c r="P94" i="1"/>
  <c r="R94" i="1" s="1"/>
  <c r="P93" i="1"/>
  <c r="R93" i="1" s="1"/>
  <c r="P92" i="1"/>
  <c r="R92" i="1" s="1"/>
  <c r="P91" i="1"/>
  <c r="R91" i="1" s="1"/>
  <c r="P90" i="1"/>
  <c r="R90" i="1" s="1"/>
  <c r="P89" i="1"/>
  <c r="R89" i="1" s="1"/>
  <c r="P88" i="1"/>
  <c r="R88" i="1" s="1"/>
  <c r="P87" i="1"/>
  <c r="R87" i="1" s="1"/>
  <c r="P86" i="1"/>
  <c r="R86" i="1" s="1"/>
  <c r="P85" i="1"/>
  <c r="R85" i="1" s="1"/>
  <c r="P84" i="1"/>
  <c r="R84" i="1" s="1"/>
  <c r="P83" i="1"/>
  <c r="R83" i="1" s="1"/>
  <c r="P82" i="1"/>
  <c r="P81" i="1"/>
  <c r="P80" i="1"/>
  <c r="R80" i="1" s="1"/>
  <c r="AB9" i="1" s="1"/>
  <c r="P79" i="1"/>
  <c r="R79" i="1" s="1"/>
  <c r="P78" i="1"/>
  <c r="R78" i="1" s="1"/>
  <c r="P77" i="1"/>
  <c r="R77" i="1" s="1"/>
  <c r="P76" i="1"/>
  <c r="R76" i="1" s="1"/>
  <c r="P75" i="1"/>
  <c r="R75" i="1" s="1"/>
  <c r="P74" i="1"/>
  <c r="R74" i="1" s="1"/>
  <c r="P73" i="1"/>
  <c r="R73" i="1" s="1"/>
  <c r="P72" i="1"/>
  <c r="R72" i="1" s="1"/>
  <c r="P71" i="1"/>
  <c r="R71" i="1" s="1"/>
  <c r="P70" i="1"/>
  <c r="R70" i="1" s="1"/>
  <c r="P69" i="1"/>
  <c r="R69" i="1" s="1"/>
  <c r="P68" i="1"/>
  <c r="R68" i="1" s="1"/>
  <c r="P67" i="1"/>
  <c r="R67" i="1" s="1"/>
  <c r="P66" i="1"/>
  <c r="R66" i="1" s="1"/>
  <c r="P65" i="1"/>
  <c r="P64" i="1"/>
  <c r="R64" i="1" s="1"/>
  <c r="P63" i="1"/>
  <c r="P62" i="1"/>
  <c r="R62" i="1" s="1"/>
  <c r="P61" i="1"/>
  <c r="R61" i="1" s="1"/>
  <c r="P60" i="1"/>
  <c r="R60" i="1" s="1"/>
  <c r="P59" i="1"/>
  <c r="R59" i="1" s="1"/>
  <c r="P58" i="1"/>
  <c r="R58" i="1" s="1"/>
  <c r="P57" i="1"/>
  <c r="R57" i="1" s="1"/>
  <c r="P56" i="1"/>
  <c r="R56" i="1" s="1"/>
  <c r="P55" i="1"/>
  <c r="R55" i="1" s="1"/>
  <c r="P54" i="1"/>
  <c r="R54" i="1" s="1"/>
  <c r="P53" i="1"/>
  <c r="R53" i="1" s="1"/>
  <c r="P52" i="1"/>
  <c r="R52" i="1" s="1"/>
  <c r="P51" i="1"/>
  <c r="R51" i="1" s="1"/>
  <c r="P50" i="1"/>
  <c r="P49" i="1"/>
  <c r="P48" i="1"/>
  <c r="R48" i="1" s="1"/>
  <c r="P47" i="1"/>
  <c r="R47" i="1" s="1"/>
  <c r="P46" i="1"/>
  <c r="R46" i="1" s="1"/>
  <c r="P45" i="1"/>
  <c r="R45" i="1" s="1"/>
  <c r="P44" i="1"/>
  <c r="R44" i="1" s="1"/>
  <c r="P43" i="1"/>
  <c r="R43" i="1" s="1"/>
  <c r="P42" i="1"/>
  <c r="R42" i="1" s="1"/>
  <c r="P41" i="1"/>
  <c r="R41" i="1" s="1"/>
  <c r="P40" i="1"/>
  <c r="R40" i="1" s="1"/>
  <c r="P39" i="1"/>
  <c r="R39" i="1" s="1"/>
  <c r="P38" i="1"/>
  <c r="R38" i="1" s="1"/>
  <c r="P37" i="1"/>
  <c r="R37" i="1" s="1"/>
  <c r="P36" i="1"/>
  <c r="R36" i="1" s="1"/>
  <c r="P35" i="1"/>
  <c r="R35" i="1" s="1"/>
  <c r="P34" i="1"/>
  <c r="P33" i="1"/>
  <c r="P32" i="1"/>
  <c r="R32" i="1" s="1"/>
  <c r="P31" i="1"/>
  <c r="R31" i="1" s="1"/>
  <c r="P30" i="1"/>
  <c r="R30" i="1" s="1"/>
  <c r="P29" i="1"/>
  <c r="R29" i="1" s="1"/>
  <c r="P28" i="1"/>
  <c r="R28" i="1" s="1"/>
  <c r="P27" i="1"/>
  <c r="R27" i="1" s="1"/>
  <c r="P26" i="1"/>
  <c r="R26" i="1" s="1"/>
  <c r="P25" i="1"/>
  <c r="R25" i="1" s="1"/>
  <c r="P24" i="1"/>
  <c r="R24" i="1" s="1"/>
  <c r="P23" i="1"/>
  <c r="R23" i="1" s="1"/>
  <c r="P22" i="1"/>
  <c r="R22" i="1" s="1"/>
  <c r="P21" i="1"/>
  <c r="R21" i="1" s="1"/>
  <c r="P20" i="1"/>
  <c r="R20" i="1" s="1"/>
  <c r="P19" i="1"/>
  <c r="R19" i="1" s="1"/>
  <c r="P18" i="1"/>
  <c r="P17" i="1"/>
  <c r="P16" i="1"/>
  <c r="P15" i="1"/>
  <c r="P14" i="1"/>
  <c r="R14" i="1" s="1"/>
  <c r="P13" i="1"/>
  <c r="R13" i="1" s="1"/>
  <c r="P12" i="1"/>
  <c r="R12" i="1" s="1"/>
  <c r="P11" i="1"/>
  <c r="R11" i="1" s="1"/>
  <c r="P10" i="1"/>
  <c r="R10" i="1" s="1"/>
  <c r="P9" i="1"/>
  <c r="R9" i="1" s="1"/>
  <c r="P8" i="1"/>
  <c r="R8" i="1" s="1"/>
  <c r="P7" i="1"/>
  <c r="R7" i="1" s="1"/>
  <c r="P6" i="1"/>
  <c r="R6" i="1" s="1"/>
  <c r="P5" i="1"/>
  <c r="R5" i="1" s="1"/>
  <c r="P4" i="1"/>
  <c r="R4" i="1" s="1"/>
  <c r="P3" i="1"/>
  <c r="R3" i="1" s="1"/>
  <c r="Q252" i="1"/>
  <c r="Q236" i="1"/>
  <c r="Q43" i="1"/>
  <c r="U43" i="1" s="1"/>
  <c r="P2" i="1"/>
  <c r="R2" i="1" s="1"/>
  <c r="O271" i="1"/>
  <c r="Q271" i="1" s="1"/>
  <c r="O270" i="1"/>
  <c r="O269" i="1"/>
  <c r="O268" i="1"/>
  <c r="Q268" i="1" s="1"/>
  <c r="O267" i="1"/>
  <c r="O266" i="1"/>
  <c r="O265" i="1"/>
  <c r="O264" i="1"/>
  <c r="O263" i="1"/>
  <c r="Q263" i="1" s="1"/>
  <c r="T263" i="1" s="1"/>
  <c r="O262" i="1"/>
  <c r="O261" i="1"/>
  <c r="O260" i="1"/>
  <c r="Q260" i="1" s="1"/>
  <c r="O259" i="1"/>
  <c r="O258" i="1"/>
  <c r="O257" i="1"/>
  <c r="O256" i="1"/>
  <c r="O255" i="1"/>
  <c r="Q255" i="1" s="1"/>
  <c r="O254" i="1"/>
  <c r="O253" i="1"/>
  <c r="Q253" i="1" s="1"/>
  <c r="O252" i="1"/>
  <c r="O251" i="1"/>
  <c r="O250" i="1"/>
  <c r="O249" i="1"/>
  <c r="Q249" i="1" s="1"/>
  <c r="T249" i="1" s="1"/>
  <c r="O248" i="1"/>
  <c r="O247" i="1"/>
  <c r="Q247" i="1" s="1"/>
  <c r="O246" i="1"/>
  <c r="Q246" i="1" s="1"/>
  <c r="T246" i="1" s="1"/>
  <c r="O245" i="1"/>
  <c r="O244" i="1"/>
  <c r="Q244" i="1" s="1"/>
  <c r="O243" i="1"/>
  <c r="O242" i="1"/>
  <c r="O241" i="1"/>
  <c r="O240" i="1"/>
  <c r="O239" i="1"/>
  <c r="Q239" i="1" s="1"/>
  <c r="O238" i="1"/>
  <c r="O237" i="1"/>
  <c r="O236" i="1"/>
  <c r="O235" i="1"/>
  <c r="O234" i="1"/>
  <c r="O233" i="1"/>
  <c r="Q233" i="1" s="1"/>
  <c r="O232" i="1"/>
  <c r="O231" i="1"/>
  <c r="Q231" i="1" s="1"/>
  <c r="T231" i="1" s="1"/>
  <c r="O230" i="1"/>
  <c r="Q230" i="1" s="1"/>
  <c r="T230" i="1" s="1"/>
  <c r="O229" i="1"/>
  <c r="O228" i="1"/>
  <c r="Q228" i="1" s="1"/>
  <c r="O227" i="1"/>
  <c r="O226" i="1"/>
  <c r="O225" i="1"/>
  <c r="O224" i="1"/>
  <c r="O223" i="1"/>
  <c r="Q223" i="1" s="1"/>
  <c r="O222" i="1"/>
  <c r="O221" i="1"/>
  <c r="O220" i="1"/>
  <c r="Q220" i="1" s="1"/>
  <c r="O219" i="1"/>
  <c r="O218" i="1"/>
  <c r="O217" i="1"/>
  <c r="Q217" i="1" s="1"/>
  <c r="T217" i="1" s="1"/>
  <c r="O216" i="1"/>
  <c r="Q216" i="1" s="1"/>
  <c r="O215" i="1"/>
  <c r="Q215" i="1" s="1"/>
  <c r="T215" i="1" s="1"/>
  <c r="O214" i="1"/>
  <c r="O213" i="1"/>
  <c r="Q213" i="1" s="1"/>
  <c r="O212" i="1"/>
  <c r="Q212" i="1" s="1"/>
  <c r="O211" i="1"/>
  <c r="O210" i="1"/>
  <c r="O209" i="1"/>
  <c r="O208" i="1"/>
  <c r="O207" i="1"/>
  <c r="Q207" i="1" s="1"/>
  <c r="O206" i="1"/>
  <c r="Q206" i="1" s="1"/>
  <c r="U206" i="1" s="1"/>
  <c r="O205" i="1"/>
  <c r="O204" i="1"/>
  <c r="O203" i="1"/>
  <c r="O202" i="1"/>
  <c r="O201" i="1"/>
  <c r="Q201" i="1" s="1"/>
  <c r="T201" i="1" s="1"/>
  <c r="O200" i="1"/>
  <c r="O199" i="1"/>
  <c r="Q199" i="1" s="1"/>
  <c r="T199" i="1" s="1"/>
  <c r="O198" i="1"/>
  <c r="O197" i="1"/>
  <c r="O196" i="1"/>
  <c r="Q196" i="1" s="1"/>
  <c r="O195" i="1"/>
  <c r="O194" i="1"/>
  <c r="O193" i="1"/>
  <c r="O192" i="1"/>
  <c r="O191" i="1"/>
  <c r="Q191" i="1" s="1"/>
  <c r="O190" i="1"/>
  <c r="O189" i="1"/>
  <c r="O188" i="1"/>
  <c r="Q188" i="1" s="1"/>
  <c r="O187" i="1"/>
  <c r="Q187" i="1" s="1"/>
  <c r="O186" i="1"/>
  <c r="O185" i="1"/>
  <c r="Q185" i="1" s="1"/>
  <c r="T185" i="1" s="1"/>
  <c r="O184" i="1"/>
  <c r="O183" i="1"/>
  <c r="Q183" i="1" s="1"/>
  <c r="T183" i="1" s="1"/>
  <c r="O182" i="1"/>
  <c r="O181" i="1"/>
  <c r="Q181" i="1" s="1"/>
  <c r="T181" i="1" s="1"/>
  <c r="O180" i="1"/>
  <c r="Q180" i="1" s="1"/>
  <c r="O179" i="1"/>
  <c r="O178" i="1"/>
  <c r="O177" i="1"/>
  <c r="O176" i="1"/>
  <c r="O175" i="1"/>
  <c r="Q175" i="1" s="1"/>
  <c r="O174" i="1"/>
  <c r="O173" i="1"/>
  <c r="Q173" i="1" s="1"/>
  <c r="O172" i="1"/>
  <c r="O171" i="1"/>
  <c r="O170" i="1"/>
  <c r="O169" i="1"/>
  <c r="O168" i="1"/>
  <c r="Q168" i="1" s="1"/>
  <c r="O167" i="1"/>
  <c r="O166" i="1"/>
  <c r="O165" i="1"/>
  <c r="Q165" i="1" s="1"/>
  <c r="O164" i="1"/>
  <c r="Q164" i="1" s="1"/>
  <c r="O163" i="1"/>
  <c r="O162" i="1"/>
  <c r="O161" i="1"/>
  <c r="O160" i="1"/>
  <c r="O159" i="1"/>
  <c r="O158" i="1"/>
  <c r="O157" i="1"/>
  <c r="O156" i="1"/>
  <c r="Q156" i="1" s="1"/>
  <c r="O155" i="1"/>
  <c r="O154" i="1"/>
  <c r="O153" i="1"/>
  <c r="Q153" i="1" s="1"/>
  <c r="T153" i="1" s="1"/>
  <c r="O152" i="1"/>
  <c r="O151" i="1"/>
  <c r="Q151" i="1" s="1"/>
  <c r="T151" i="1" s="1"/>
  <c r="O150" i="1"/>
  <c r="Q150" i="1" s="1"/>
  <c r="T150" i="1" s="1"/>
  <c r="O149" i="1"/>
  <c r="Q149" i="1" s="1"/>
  <c r="O148" i="1"/>
  <c r="Q148" i="1" s="1"/>
  <c r="O147" i="1"/>
  <c r="O146" i="1"/>
  <c r="O145" i="1"/>
  <c r="O144" i="1"/>
  <c r="O143" i="1"/>
  <c r="O142" i="1"/>
  <c r="O141" i="1"/>
  <c r="Q141" i="1" s="1"/>
  <c r="O140" i="1"/>
  <c r="Q140" i="1" s="1"/>
  <c r="O139" i="1"/>
  <c r="O138" i="1"/>
  <c r="O137" i="1"/>
  <c r="Q137" i="1" s="1"/>
  <c r="T137" i="1" s="1"/>
  <c r="O136" i="1"/>
  <c r="O135" i="1"/>
  <c r="O134" i="1"/>
  <c r="Q134" i="1" s="1"/>
  <c r="O133" i="1"/>
  <c r="O132" i="1"/>
  <c r="Q132" i="1" s="1"/>
  <c r="O131" i="1"/>
  <c r="O130" i="1"/>
  <c r="O129" i="1"/>
  <c r="O128" i="1"/>
  <c r="O127" i="1"/>
  <c r="O126" i="1"/>
  <c r="O125" i="1"/>
  <c r="Q125" i="1" s="1"/>
  <c r="O124" i="1"/>
  <c r="Q124" i="1" s="1"/>
  <c r="U124" i="1" s="1"/>
  <c r="O123" i="1"/>
  <c r="O122" i="1"/>
  <c r="O121" i="1"/>
  <c r="Q121" i="1" s="1"/>
  <c r="O120" i="1"/>
  <c r="Q120" i="1" s="1"/>
  <c r="T120" i="1" s="1"/>
  <c r="O119" i="1"/>
  <c r="Q119" i="1" s="1"/>
  <c r="T119" i="1" s="1"/>
  <c r="O118" i="1"/>
  <c r="O117" i="1"/>
  <c r="O116" i="1"/>
  <c r="Q116" i="1" s="1"/>
  <c r="O115" i="1"/>
  <c r="O114" i="1"/>
  <c r="O113" i="1"/>
  <c r="O112" i="1"/>
  <c r="O111" i="1"/>
  <c r="Q111" i="1" s="1"/>
  <c r="O110" i="1"/>
  <c r="O109" i="1"/>
  <c r="Q109" i="1" s="1"/>
  <c r="U109" i="1" s="1"/>
  <c r="O108" i="1"/>
  <c r="Q108" i="1" s="1"/>
  <c r="O107" i="1"/>
  <c r="O106" i="1"/>
  <c r="O105" i="1"/>
  <c r="Q105" i="1" s="1"/>
  <c r="O104" i="1"/>
  <c r="Q104" i="1" s="1"/>
  <c r="O103" i="1"/>
  <c r="Q103" i="1" s="1"/>
  <c r="O102" i="1"/>
  <c r="O101" i="1"/>
  <c r="Q101" i="1" s="1"/>
  <c r="O100" i="1"/>
  <c r="Q100" i="1" s="1"/>
  <c r="O99" i="1"/>
  <c r="O98" i="1"/>
  <c r="O97" i="1"/>
  <c r="O96" i="1"/>
  <c r="O95" i="1"/>
  <c r="Q95" i="1" s="1"/>
  <c r="T95" i="1" s="1"/>
  <c r="O94" i="1"/>
  <c r="O93" i="1"/>
  <c r="O92" i="1"/>
  <c r="Q92" i="1" s="1"/>
  <c r="O91" i="1"/>
  <c r="O90" i="1"/>
  <c r="O89" i="1"/>
  <c r="Q89" i="1" s="1"/>
  <c r="T89" i="1" s="1"/>
  <c r="O88" i="1"/>
  <c r="Q88" i="1" s="1"/>
  <c r="T88" i="1" s="1"/>
  <c r="O87" i="1"/>
  <c r="O86" i="1"/>
  <c r="O85" i="1"/>
  <c r="Q85" i="1" s="1"/>
  <c r="O84" i="1"/>
  <c r="Q84" i="1" s="1"/>
  <c r="O83" i="1"/>
  <c r="O82" i="1"/>
  <c r="O81" i="1"/>
  <c r="O80" i="1"/>
  <c r="O79" i="1"/>
  <c r="Q79" i="1" s="1"/>
  <c r="O78" i="1"/>
  <c r="Q78" i="1" s="1"/>
  <c r="U78" i="1" s="1"/>
  <c r="O77" i="1"/>
  <c r="O76" i="1"/>
  <c r="Q76" i="1" s="1"/>
  <c r="O75" i="1"/>
  <c r="O74" i="1"/>
  <c r="O73" i="1"/>
  <c r="Q73" i="1" s="1"/>
  <c r="O72" i="1"/>
  <c r="Q72" i="1" s="1"/>
  <c r="O71" i="1"/>
  <c r="Q71" i="1" s="1"/>
  <c r="T71" i="1" s="1"/>
  <c r="O70" i="1"/>
  <c r="O69" i="1"/>
  <c r="Q69" i="1" s="1"/>
  <c r="O68" i="1"/>
  <c r="Q68" i="1" s="1"/>
  <c r="O67" i="1"/>
  <c r="O66" i="1"/>
  <c r="O65" i="1"/>
  <c r="O64" i="1"/>
  <c r="O63" i="1"/>
  <c r="O62" i="1"/>
  <c r="Q62" i="1" s="1"/>
  <c r="O61" i="1"/>
  <c r="O60" i="1"/>
  <c r="Q60" i="1" s="1"/>
  <c r="U60" i="1" s="1"/>
  <c r="O59" i="1"/>
  <c r="Q59" i="1" s="1"/>
  <c r="O58" i="1"/>
  <c r="O57" i="1"/>
  <c r="Q57" i="1" s="1"/>
  <c r="O56" i="1"/>
  <c r="Q56" i="1" s="1"/>
  <c r="T56" i="1" s="1"/>
  <c r="O55" i="1"/>
  <c r="O54" i="1"/>
  <c r="O53" i="1"/>
  <c r="Q53" i="1" s="1"/>
  <c r="O52" i="1"/>
  <c r="Q52" i="1" s="1"/>
  <c r="O51" i="1"/>
  <c r="O50" i="1"/>
  <c r="O49" i="1"/>
  <c r="O48" i="1"/>
  <c r="O47" i="1"/>
  <c r="Q47" i="1" s="1"/>
  <c r="T47" i="1" s="1"/>
  <c r="O46" i="1"/>
  <c r="O45" i="1"/>
  <c r="Q45" i="1" s="1"/>
  <c r="O44" i="1"/>
  <c r="Q44" i="1" s="1"/>
  <c r="O43" i="1"/>
  <c r="O42" i="1"/>
  <c r="O41" i="1"/>
  <c r="Q41" i="1" s="1"/>
  <c r="T41" i="1" s="1"/>
  <c r="O40" i="1"/>
  <c r="Q40" i="1" s="1"/>
  <c r="O39" i="1"/>
  <c r="O38" i="1"/>
  <c r="O37" i="1"/>
  <c r="Q37" i="1" s="1"/>
  <c r="O36" i="1"/>
  <c r="Q36" i="1" s="1"/>
  <c r="O35" i="1"/>
  <c r="O34" i="1"/>
  <c r="O33" i="1"/>
  <c r="O32" i="1"/>
  <c r="O31" i="1"/>
  <c r="Q31" i="1" s="1"/>
  <c r="O30" i="1"/>
  <c r="Q30" i="1" s="1"/>
  <c r="O29" i="1"/>
  <c r="Q29" i="1" s="1"/>
  <c r="O28" i="1"/>
  <c r="Q28" i="1" s="1"/>
  <c r="O27" i="1"/>
  <c r="O26" i="1"/>
  <c r="Q26" i="1" s="1"/>
  <c r="T26" i="1" s="1"/>
  <c r="O25" i="1"/>
  <c r="Q25" i="1" s="1"/>
  <c r="O24" i="1"/>
  <c r="Q24" i="1" s="1"/>
  <c r="T24" i="1" s="1"/>
  <c r="O23" i="1"/>
  <c r="Q23" i="1" s="1"/>
  <c r="T23" i="1" s="1"/>
  <c r="O22" i="1"/>
  <c r="O21" i="1"/>
  <c r="O20" i="1"/>
  <c r="Q20" i="1" s="1"/>
  <c r="O19" i="1"/>
  <c r="O18" i="1"/>
  <c r="O17" i="1"/>
  <c r="O16" i="1"/>
  <c r="O15" i="1"/>
  <c r="O14" i="1"/>
  <c r="O13" i="1"/>
  <c r="O12" i="1"/>
  <c r="Q12" i="1" s="1"/>
  <c r="O11" i="1"/>
  <c r="O10" i="1"/>
  <c r="O9" i="1"/>
  <c r="Q9" i="1" s="1"/>
  <c r="O8" i="1"/>
  <c r="Q8" i="1" s="1"/>
  <c r="O7" i="1"/>
  <c r="O6" i="1"/>
  <c r="O5" i="1"/>
  <c r="O4" i="1"/>
  <c r="Q4" i="1" s="1"/>
  <c r="O3" i="1"/>
  <c r="Q221" i="1"/>
  <c r="Q205" i="1"/>
  <c r="Q157" i="1"/>
  <c r="Q77" i="1"/>
  <c r="U77" i="1" s="1"/>
  <c r="Q61" i="1"/>
  <c r="U61" i="1" s="1"/>
  <c r="Q13" i="1"/>
  <c r="Q270" i="1"/>
  <c r="U270" i="1" s="1"/>
  <c r="Q267" i="1"/>
  <c r="U267" i="1" s="1"/>
  <c r="Q261" i="1"/>
  <c r="T261" i="1" s="1"/>
  <c r="Q254" i="1"/>
  <c r="U254" i="1" s="1"/>
  <c r="Q248" i="1"/>
  <c r="T248" i="1" s="1"/>
  <c r="Q245" i="1"/>
  <c r="Q238" i="1"/>
  <c r="Q237" i="1"/>
  <c r="Q235" i="1"/>
  <c r="Q229" i="1"/>
  <c r="Q222" i="1"/>
  <c r="Q197" i="1"/>
  <c r="T197" i="1" s="1"/>
  <c r="Q190" i="1"/>
  <c r="U190" i="1" s="1"/>
  <c r="Q189" i="1"/>
  <c r="U189" i="1" s="1"/>
  <c r="Q174" i="1"/>
  <c r="U174" i="1" s="1"/>
  <c r="Q158" i="1"/>
  <c r="Q139" i="1"/>
  <c r="Q136" i="1"/>
  <c r="T136" i="1" s="1"/>
  <c r="Q126" i="1"/>
  <c r="U126" i="1" s="1"/>
  <c r="Q110" i="1"/>
  <c r="U110" i="1" s="1"/>
  <c r="Q93" i="1"/>
  <c r="Q46" i="1"/>
  <c r="U46" i="1" s="1"/>
  <c r="Q21" i="1"/>
  <c r="Q14" i="1"/>
  <c r="Q5" i="1"/>
  <c r="T5" i="1" s="1"/>
  <c r="Q10" i="1"/>
  <c r="T10" i="1" s="1"/>
  <c r="O2" i="1"/>
  <c r="Q218" i="1"/>
  <c r="T218" i="1" s="1"/>
  <c r="Q186" i="1"/>
  <c r="T186" i="1" s="1"/>
  <c r="Q138" i="1"/>
  <c r="T138" i="1" s="1"/>
  <c r="Q122" i="1"/>
  <c r="T122" i="1" s="1"/>
  <c r="Q90" i="1"/>
  <c r="T90" i="1" s="1"/>
  <c r="Q74" i="1"/>
  <c r="T74" i="1" s="1"/>
  <c r="Q265" i="1"/>
  <c r="Q269" i="1"/>
  <c r="Q266" i="1"/>
  <c r="T266" i="1" s="1"/>
  <c r="Q264" i="1"/>
  <c r="T264" i="1" s="1"/>
  <c r="Q251" i="1"/>
  <c r="U251" i="1" s="1"/>
  <c r="Q250" i="1"/>
  <c r="T250" i="1" s="1"/>
  <c r="Q234" i="1"/>
  <c r="T234" i="1" s="1"/>
  <c r="Q232" i="1"/>
  <c r="T232" i="1" s="1"/>
  <c r="Q219" i="1"/>
  <c r="Q204" i="1"/>
  <c r="U204" i="1" s="1"/>
  <c r="Q203" i="1"/>
  <c r="Q202" i="1"/>
  <c r="Q200" i="1"/>
  <c r="T200" i="1" s="1"/>
  <c r="Q184" i="1"/>
  <c r="T184" i="1" s="1"/>
  <c r="Q172" i="1"/>
  <c r="U172" i="1" s="1"/>
  <c r="Q171" i="1"/>
  <c r="U171" i="1" s="1"/>
  <c r="Q170" i="1"/>
  <c r="T170" i="1" s="1"/>
  <c r="Q154" i="1"/>
  <c r="T154" i="1" s="1"/>
  <c r="Q152" i="1"/>
  <c r="T152" i="1" s="1"/>
  <c r="Q142" i="1"/>
  <c r="Q133" i="1"/>
  <c r="T133" i="1" s="1"/>
  <c r="Q123" i="1"/>
  <c r="Q117" i="1"/>
  <c r="T117" i="1" s="1"/>
  <c r="Q106" i="1"/>
  <c r="T106" i="1" s="1"/>
  <c r="Q94" i="1"/>
  <c r="Q58" i="1"/>
  <c r="Q42" i="1"/>
  <c r="T42" i="1" s="1"/>
  <c r="Q27" i="1"/>
  <c r="U27" i="1" s="1"/>
  <c r="AV18" i="1" l="1"/>
  <c r="AV17" i="1"/>
  <c r="AY4" i="1"/>
  <c r="AV4" i="1"/>
  <c r="AY9" i="1"/>
  <c r="AW11" i="1"/>
  <c r="AY8" i="1"/>
  <c r="AY7" i="1"/>
  <c r="AY6" i="1"/>
  <c r="AW8" i="1"/>
  <c r="AW7" i="1"/>
  <c r="AV3" i="1"/>
  <c r="AW5" i="1"/>
  <c r="AD6" i="1"/>
  <c r="Q131" i="1"/>
  <c r="Q75" i="1"/>
  <c r="Q91" i="1"/>
  <c r="Q107" i="1"/>
  <c r="Q155" i="1"/>
  <c r="AD10" i="1"/>
  <c r="AE6" i="1"/>
  <c r="AE4" i="1"/>
  <c r="AE15" i="1"/>
  <c r="AD32" i="1"/>
  <c r="AD30" i="1"/>
  <c r="AD31" i="1"/>
  <c r="AE23" i="1"/>
  <c r="AD21" i="1"/>
  <c r="Q11" i="1"/>
  <c r="T11" i="1" s="1"/>
  <c r="U11" i="1" s="1"/>
  <c r="AD23" i="1"/>
  <c r="Q66" i="1"/>
  <c r="Q194" i="1"/>
  <c r="Q242" i="1"/>
  <c r="T242" i="1" s="1"/>
  <c r="Q258" i="1"/>
  <c r="Q114" i="1"/>
  <c r="T114" i="1" s="1"/>
  <c r="Q3" i="1"/>
  <c r="T3" i="1" s="1"/>
  <c r="U3" i="1" s="1"/>
  <c r="Q19" i="1"/>
  <c r="Q35" i="1"/>
  <c r="Q51" i="1"/>
  <c r="Q67" i="1"/>
  <c r="Q83" i="1"/>
  <c r="Q99" i="1"/>
  <c r="Q115" i="1"/>
  <c r="U115" i="1" s="1"/>
  <c r="Q147" i="1"/>
  <c r="Q163" i="1"/>
  <c r="T163" i="1" s="1"/>
  <c r="Q179" i="1"/>
  <c r="Q195" i="1"/>
  <c r="Q211" i="1"/>
  <c r="Q227" i="1"/>
  <c r="Q243" i="1"/>
  <c r="Q259" i="1"/>
  <c r="AD29" i="1"/>
  <c r="AB29" i="1"/>
  <c r="AB31" i="1"/>
  <c r="T69" i="1"/>
  <c r="Q15" i="1"/>
  <c r="Q63" i="1"/>
  <c r="Q127" i="1"/>
  <c r="Q143" i="1"/>
  <c r="Y21" i="1" s="1"/>
  <c r="Q159" i="1"/>
  <c r="Y19" i="1" s="1"/>
  <c r="AD9" i="1"/>
  <c r="AE5" i="1"/>
  <c r="AE34" i="1"/>
  <c r="AB4" i="1"/>
  <c r="AA9" i="1"/>
  <c r="AA22" i="1"/>
  <c r="AA31" i="1"/>
  <c r="AB27" i="1"/>
  <c r="AD11" i="1"/>
  <c r="AE20" i="1"/>
  <c r="AE16" i="1"/>
  <c r="AD3" i="1"/>
  <c r="AE10" i="1"/>
  <c r="AD18" i="1"/>
  <c r="AD16" i="1"/>
  <c r="AE21" i="1"/>
  <c r="AE19" i="1"/>
  <c r="AD27" i="1"/>
  <c r="AD34" i="1"/>
  <c r="AE32" i="1"/>
  <c r="AE28" i="1"/>
  <c r="AE35" i="1"/>
  <c r="T229" i="1"/>
  <c r="T27" i="1"/>
  <c r="AD20" i="1"/>
  <c r="T43" i="1"/>
  <c r="AA4" i="1"/>
  <c r="Q169" i="1"/>
  <c r="T171" i="1"/>
  <c r="T251" i="1"/>
  <c r="T245" i="1"/>
  <c r="U245" i="1" s="1"/>
  <c r="Q129" i="1"/>
  <c r="T129" i="1" s="1"/>
  <c r="U129" i="1" s="1"/>
  <c r="Q257" i="1"/>
  <c r="T257" i="1" s="1"/>
  <c r="T123" i="1"/>
  <c r="U123" i="1" s="1"/>
  <c r="T267" i="1"/>
  <c r="AB18" i="1"/>
  <c r="AA16" i="1"/>
  <c r="AA34" i="1"/>
  <c r="AB30" i="1"/>
  <c r="AD7" i="1"/>
  <c r="AD8" i="1"/>
  <c r="T52" i="1"/>
  <c r="U52" i="1"/>
  <c r="T148" i="1"/>
  <c r="U148" i="1" s="1"/>
  <c r="T99" i="1"/>
  <c r="U99" i="1"/>
  <c r="T4" i="1"/>
  <c r="U4" i="1"/>
  <c r="T21" i="1"/>
  <c r="U21" i="1"/>
  <c r="Q16" i="1"/>
  <c r="R16" i="1"/>
  <c r="AB33" i="1"/>
  <c r="U269" i="1"/>
  <c r="T269" i="1"/>
  <c r="T8" i="1"/>
  <c r="U8" i="1"/>
  <c r="T40" i="1"/>
  <c r="U40" i="1" s="1"/>
  <c r="T72" i="1"/>
  <c r="U72" i="1"/>
  <c r="T104" i="1"/>
  <c r="U104" i="1"/>
  <c r="T168" i="1"/>
  <c r="U168" i="1"/>
  <c r="T216" i="1"/>
  <c r="U216" i="1"/>
  <c r="U252" i="1"/>
  <c r="T252" i="1"/>
  <c r="AE30" i="1"/>
  <c r="AB16" i="1"/>
  <c r="T105" i="1"/>
  <c r="U105" i="1" s="1"/>
  <c r="AB5" i="1"/>
  <c r="T75" i="1"/>
  <c r="U75" i="1" s="1"/>
  <c r="U91" i="1"/>
  <c r="T91" i="1"/>
  <c r="T107" i="1"/>
  <c r="U155" i="1"/>
  <c r="T155" i="1"/>
  <c r="U207" i="1"/>
  <c r="T207" i="1"/>
  <c r="T25" i="1"/>
  <c r="U25" i="1"/>
  <c r="T12" i="1"/>
  <c r="U12" i="1" s="1"/>
  <c r="U28" i="1"/>
  <c r="T28" i="1"/>
  <c r="U44" i="1"/>
  <c r="T44" i="1"/>
  <c r="T76" i="1"/>
  <c r="U76" i="1" s="1"/>
  <c r="T92" i="1"/>
  <c r="U108" i="1"/>
  <c r="T108" i="1"/>
  <c r="T140" i="1"/>
  <c r="U140" i="1" s="1"/>
  <c r="U156" i="1"/>
  <c r="T156" i="1"/>
  <c r="U188" i="1"/>
  <c r="T188" i="1"/>
  <c r="T220" i="1"/>
  <c r="U220" i="1" s="1"/>
  <c r="U268" i="1"/>
  <c r="T268" i="1"/>
  <c r="AB7" i="1"/>
  <c r="T58" i="1"/>
  <c r="U58" i="1" s="1"/>
  <c r="U157" i="1"/>
  <c r="T157" i="1"/>
  <c r="T29" i="1"/>
  <c r="U29" i="1" s="1"/>
  <c r="U45" i="1"/>
  <c r="T45" i="1"/>
  <c r="U125" i="1"/>
  <c r="T125" i="1"/>
  <c r="U141" i="1"/>
  <c r="T141" i="1"/>
  <c r="U173" i="1"/>
  <c r="T173" i="1"/>
  <c r="U253" i="1"/>
  <c r="T253" i="1"/>
  <c r="AB8" i="1"/>
  <c r="T202" i="1"/>
  <c r="U202" i="1" s="1"/>
  <c r="U235" i="1"/>
  <c r="T235" i="1"/>
  <c r="U205" i="1"/>
  <c r="T205" i="1"/>
  <c r="U62" i="1"/>
  <c r="T62" i="1"/>
  <c r="T9" i="1"/>
  <c r="U9" i="1"/>
  <c r="T31" i="1"/>
  <c r="U31" i="1"/>
  <c r="T191" i="1"/>
  <c r="U191" i="1" s="1"/>
  <c r="U223" i="1"/>
  <c r="T223" i="1"/>
  <c r="T255" i="1"/>
  <c r="U255" i="1" s="1"/>
  <c r="T169" i="1"/>
  <c r="U169" i="1"/>
  <c r="AA30" i="1"/>
  <c r="U237" i="1"/>
  <c r="T237" i="1"/>
  <c r="T79" i="1"/>
  <c r="U79" i="1"/>
  <c r="T111" i="1"/>
  <c r="T175" i="1"/>
  <c r="U175" i="1" s="1"/>
  <c r="T239" i="1"/>
  <c r="U239" i="1"/>
  <c r="T271" i="1"/>
  <c r="U271" i="1"/>
  <c r="T57" i="1"/>
  <c r="AB6" i="1"/>
  <c r="AB17" i="1"/>
  <c r="T139" i="1"/>
  <c r="AA32" i="1"/>
  <c r="T187" i="1"/>
  <c r="AB28" i="1"/>
  <c r="T219" i="1"/>
  <c r="U219" i="1" s="1"/>
  <c r="T203" i="1"/>
  <c r="T131" i="1"/>
  <c r="U131" i="1" s="1"/>
  <c r="AA10" i="1"/>
  <c r="T134" i="1"/>
  <c r="U134" i="1"/>
  <c r="T66" i="1"/>
  <c r="U66" i="1" s="1"/>
  <c r="T194" i="1"/>
  <c r="U194" i="1" s="1"/>
  <c r="U242" i="1"/>
  <c r="T258" i="1"/>
  <c r="U258" i="1"/>
  <c r="T73" i="1"/>
  <c r="U73" i="1"/>
  <c r="AA11" i="1"/>
  <c r="AA33" i="1"/>
  <c r="T35" i="1"/>
  <c r="U35" i="1"/>
  <c r="T115" i="1"/>
  <c r="T179" i="1"/>
  <c r="U179" i="1"/>
  <c r="T195" i="1"/>
  <c r="U195" i="1" s="1"/>
  <c r="T211" i="1"/>
  <c r="U211" i="1"/>
  <c r="T227" i="1"/>
  <c r="U227" i="1" s="1"/>
  <c r="T243" i="1"/>
  <c r="U243" i="1"/>
  <c r="T259" i="1"/>
  <c r="U259" i="1"/>
  <c r="AA3" i="1"/>
  <c r="U47" i="1"/>
  <c r="T19" i="1"/>
  <c r="U19" i="1"/>
  <c r="T147" i="1"/>
  <c r="U147" i="1" s="1"/>
  <c r="T36" i="1"/>
  <c r="U36" i="1"/>
  <c r="T100" i="1"/>
  <c r="U100" i="1"/>
  <c r="T132" i="1"/>
  <c r="U132" i="1" s="1"/>
  <c r="T164" i="1"/>
  <c r="U164" i="1"/>
  <c r="T196" i="1"/>
  <c r="U196" i="1"/>
  <c r="T244" i="1"/>
  <c r="U244" i="1"/>
  <c r="T233" i="1"/>
  <c r="U233" i="1"/>
  <c r="T265" i="1"/>
  <c r="U265" i="1" s="1"/>
  <c r="T51" i="1"/>
  <c r="U51" i="1" s="1"/>
  <c r="T83" i="1"/>
  <c r="U83" i="1" s="1"/>
  <c r="T20" i="1"/>
  <c r="U20" i="1" s="1"/>
  <c r="T68" i="1"/>
  <c r="U68" i="1" s="1"/>
  <c r="T84" i="1"/>
  <c r="U84" i="1" s="1"/>
  <c r="T116" i="1"/>
  <c r="U116" i="1"/>
  <c r="T180" i="1"/>
  <c r="U180" i="1"/>
  <c r="T212" i="1"/>
  <c r="U212" i="1"/>
  <c r="T228" i="1"/>
  <c r="U228" i="1" s="1"/>
  <c r="T260" i="1"/>
  <c r="U260" i="1"/>
  <c r="T37" i="1"/>
  <c r="U37" i="1"/>
  <c r="T53" i="1"/>
  <c r="U53" i="1"/>
  <c r="T85" i="1"/>
  <c r="U85" i="1" s="1"/>
  <c r="T101" i="1"/>
  <c r="U101" i="1" s="1"/>
  <c r="T149" i="1"/>
  <c r="U149" i="1" s="1"/>
  <c r="T165" i="1"/>
  <c r="U165" i="1"/>
  <c r="T213" i="1"/>
  <c r="U213" i="1"/>
  <c r="U95" i="1"/>
  <c r="U139" i="1"/>
  <c r="T121" i="1"/>
  <c r="U121" i="1" s="1"/>
  <c r="T67" i="1"/>
  <c r="U67" i="1"/>
  <c r="U142" i="1"/>
  <c r="T142" i="1"/>
  <c r="AA19" i="1"/>
  <c r="T30" i="1"/>
  <c r="U30" i="1" s="1"/>
  <c r="T103" i="1"/>
  <c r="U103" i="1"/>
  <c r="T247" i="1"/>
  <c r="U247" i="1" s="1"/>
  <c r="T59" i="1"/>
  <c r="U59" i="1" s="1"/>
  <c r="Q17" i="1"/>
  <c r="Q33" i="1"/>
  <c r="Q49" i="1"/>
  <c r="Q65" i="1"/>
  <c r="Q81" i="1"/>
  <c r="Y10" i="1" s="1"/>
  <c r="Q97" i="1"/>
  <c r="Q113" i="1"/>
  <c r="Q145" i="1"/>
  <c r="Y23" i="1" s="1"/>
  <c r="Q161" i="1"/>
  <c r="Q177" i="1"/>
  <c r="Q193" i="1"/>
  <c r="Q209" i="1"/>
  <c r="Q225" i="1"/>
  <c r="Y34" i="1" s="1"/>
  <c r="Q241" i="1"/>
  <c r="AD4" i="1"/>
  <c r="AE11" i="1"/>
  <c r="AD19" i="1"/>
  <c r="AD17" i="1"/>
  <c r="AE22" i="1"/>
  <c r="AE33" i="1"/>
  <c r="T60" i="1"/>
  <c r="T124" i="1"/>
  <c r="T172" i="1"/>
  <c r="T204" i="1"/>
  <c r="AG31" i="1" s="1"/>
  <c r="T236" i="1"/>
  <c r="U236" i="1" s="1"/>
  <c r="Q18" i="1"/>
  <c r="Q34" i="1"/>
  <c r="Q50" i="1"/>
  <c r="Q82" i="1"/>
  <c r="Q98" i="1"/>
  <c r="Q130" i="1"/>
  <c r="Q146" i="1"/>
  <c r="Y15" i="1" s="1"/>
  <c r="Q162" i="1"/>
  <c r="Q178" i="1"/>
  <c r="Q210" i="1"/>
  <c r="Q226" i="1"/>
  <c r="T13" i="1"/>
  <c r="U13" i="1" s="1"/>
  <c r="T61" i="1"/>
  <c r="T77" i="1"/>
  <c r="T93" i="1"/>
  <c r="U93" i="1" s="1"/>
  <c r="T109" i="1"/>
  <c r="T189" i="1"/>
  <c r="T221" i="1"/>
  <c r="U221" i="1" s="1"/>
  <c r="R169" i="1"/>
  <c r="AB20" i="1" s="1"/>
  <c r="T14" i="1"/>
  <c r="U14" i="1" s="1"/>
  <c r="T46" i="1"/>
  <c r="T78" i="1"/>
  <c r="T94" i="1"/>
  <c r="T110" i="1"/>
  <c r="T126" i="1"/>
  <c r="T158" i="1"/>
  <c r="U158" i="1" s="1"/>
  <c r="T174" i="1"/>
  <c r="T190" i="1"/>
  <c r="T206" i="1"/>
  <c r="T222" i="1"/>
  <c r="U222" i="1" s="1"/>
  <c r="T238" i="1"/>
  <c r="U238" i="1" s="1"/>
  <c r="T254" i="1"/>
  <c r="T270" i="1"/>
  <c r="U114" i="1"/>
  <c r="Q38" i="1"/>
  <c r="Q54" i="1"/>
  <c r="X10" i="1" s="1"/>
  <c r="Q70" i="1"/>
  <c r="Q86" i="1"/>
  <c r="Q102" i="1"/>
  <c r="Q118" i="1"/>
  <c r="Q166" i="1"/>
  <c r="Q182" i="1"/>
  <c r="Q198" i="1"/>
  <c r="X34" i="1" s="1"/>
  <c r="Q214" i="1"/>
  <c r="X32" i="1" s="1"/>
  <c r="Q262" i="1"/>
  <c r="U5" i="1"/>
  <c r="U69" i="1"/>
  <c r="U117" i="1"/>
  <c r="U133" i="1"/>
  <c r="U181" i="1"/>
  <c r="U197" i="1"/>
  <c r="U229" i="1"/>
  <c r="U261" i="1"/>
  <c r="Q7" i="1"/>
  <c r="Y8" i="1" s="1"/>
  <c r="Q39" i="1"/>
  <c r="Q55" i="1"/>
  <c r="Q87" i="1"/>
  <c r="Q135" i="1"/>
  <c r="X22" i="1" s="1"/>
  <c r="Q167" i="1"/>
  <c r="Y18" i="1" s="1"/>
  <c r="AE7" i="1"/>
  <c r="AD5" i="1"/>
  <c r="U150" i="1"/>
  <c r="U230" i="1"/>
  <c r="U246" i="1"/>
  <c r="AE8" i="1"/>
  <c r="AE17" i="1"/>
  <c r="AD15" i="1"/>
  <c r="AD22" i="1"/>
  <c r="AD28" i="1"/>
  <c r="AD35" i="1"/>
  <c r="AD33" i="1"/>
  <c r="AE31" i="1"/>
  <c r="AE29" i="1"/>
  <c r="AE27" i="1"/>
  <c r="U23" i="1"/>
  <c r="U71" i="1"/>
  <c r="U119" i="1"/>
  <c r="U151" i="1"/>
  <c r="U183" i="1"/>
  <c r="U199" i="1"/>
  <c r="U215" i="1"/>
  <c r="U231" i="1"/>
  <c r="U263" i="1"/>
  <c r="AE18" i="1"/>
  <c r="R15" i="1"/>
  <c r="T15" i="1" s="1"/>
  <c r="U15" i="1" s="1"/>
  <c r="R63" i="1"/>
  <c r="R127" i="1"/>
  <c r="AA23" i="1" s="1"/>
  <c r="R143" i="1"/>
  <c r="R159" i="1"/>
  <c r="U24" i="1"/>
  <c r="U56" i="1"/>
  <c r="U88" i="1"/>
  <c r="U120" i="1"/>
  <c r="U136" i="1"/>
  <c r="U152" i="1"/>
  <c r="U184" i="1"/>
  <c r="U200" i="1"/>
  <c r="U232" i="1"/>
  <c r="U248" i="1"/>
  <c r="U264" i="1"/>
  <c r="U41" i="1"/>
  <c r="U57" i="1"/>
  <c r="U89" i="1"/>
  <c r="U137" i="1"/>
  <c r="U153" i="1"/>
  <c r="U185" i="1"/>
  <c r="U201" i="1"/>
  <c r="U217" i="1"/>
  <c r="U249" i="1"/>
  <c r="R17" i="1"/>
  <c r="R33" i="1"/>
  <c r="AA7" i="1" s="1"/>
  <c r="R49" i="1"/>
  <c r="AA5" i="1" s="1"/>
  <c r="R65" i="1"/>
  <c r="AB3" i="1" s="1"/>
  <c r="R81" i="1"/>
  <c r="R97" i="1"/>
  <c r="AA20" i="1" s="1"/>
  <c r="R113" i="1"/>
  <c r="AA18" i="1" s="1"/>
  <c r="R145" i="1"/>
  <c r="AB23" i="1" s="1"/>
  <c r="R161" i="1"/>
  <c r="R177" i="1"/>
  <c r="R193" i="1"/>
  <c r="AA29" i="1" s="1"/>
  <c r="R209" i="1"/>
  <c r="AA27" i="1" s="1"/>
  <c r="R225" i="1"/>
  <c r="AB34" i="1" s="1"/>
  <c r="R241" i="1"/>
  <c r="AB32" i="1" s="1"/>
  <c r="U10" i="1"/>
  <c r="U26" i="1"/>
  <c r="U42" i="1"/>
  <c r="U74" i="1"/>
  <c r="U90" i="1"/>
  <c r="U106" i="1"/>
  <c r="U122" i="1"/>
  <c r="U138" i="1"/>
  <c r="U154" i="1"/>
  <c r="U170" i="1"/>
  <c r="U186" i="1"/>
  <c r="U218" i="1"/>
  <c r="U234" i="1"/>
  <c r="U250" i="1"/>
  <c r="U266" i="1"/>
  <c r="Q2" i="1"/>
  <c r="Y3" i="1" s="1"/>
  <c r="R18" i="1"/>
  <c r="R34" i="1"/>
  <c r="AA8" i="1" s="1"/>
  <c r="R50" i="1"/>
  <c r="AA6" i="1" s="1"/>
  <c r="R82" i="1"/>
  <c r="AB11" i="1" s="1"/>
  <c r="R98" i="1"/>
  <c r="AA21" i="1" s="1"/>
  <c r="R130" i="1"/>
  <c r="AA17" i="1" s="1"/>
  <c r="R146" i="1"/>
  <c r="AB15" i="1" s="1"/>
  <c r="R162" i="1"/>
  <c r="AB22" i="1" s="1"/>
  <c r="R178" i="1"/>
  <c r="R210" i="1"/>
  <c r="AA28" i="1" s="1"/>
  <c r="R226" i="1"/>
  <c r="AB35" i="1" s="1"/>
  <c r="AE3" i="1"/>
  <c r="Q6" i="1"/>
  <c r="Q22" i="1"/>
  <c r="Q32" i="1"/>
  <c r="Q48" i="1"/>
  <c r="Q64" i="1"/>
  <c r="Q80" i="1"/>
  <c r="Q96" i="1"/>
  <c r="X19" i="1" s="1"/>
  <c r="Q112" i="1"/>
  <c r="Q128" i="1"/>
  <c r="Q144" i="1"/>
  <c r="Q160" i="1"/>
  <c r="Q176" i="1"/>
  <c r="Q192" i="1"/>
  <c r="Q208" i="1"/>
  <c r="Q224" i="1"/>
  <c r="Q240" i="1"/>
  <c r="Q256" i="1"/>
  <c r="X33" i="1"/>
  <c r="X30" i="1"/>
  <c r="X11" i="1"/>
  <c r="Y32" i="1"/>
  <c r="X9" i="1"/>
  <c r="X8" i="1"/>
  <c r="X31" i="1"/>
  <c r="X29" i="1"/>
  <c r="X23" i="1"/>
  <c r="X21" i="1"/>
  <c r="Y28" i="1"/>
  <c r="Y4" i="1"/>
  <c r="X7" i="1"/>
  <c r="Y5" i="1"/>
  <c r="Y27" i="1"/>
  <c r="X3" i="1"/>
  <c r="X5" i="1"/>
  <c r="X18" i="1"/>
  <c r="Y17" i="1"/>
  <c r="Y35" i="1" l="1"/>
  <c r="T159" i="1"/>
  <c r="U159" i="1" s="1"/>
  <c r="U163" i="1"/>
  <c r="AB21" i="1"/>
  <c r="Y16" i="1"/>
  <c r="Y30" i="1"/>
  <c r="X20" i="1"/>
  <c r="Y11" i="1"/>
  <c r="AG30" i="1"/>
  <c r="X27" i="1"/>
  <c r="AH4" i="1"/>
  <c r="AG9" i="1"/>
  <c r="T143" i="1"/>
  <c r="U143" i="1"/>
  <c r="X16" i="1"/>
  <c r="T127" i="1"/>
  <c r="U127" i="1"/>
  <c r="U257" i="1"/>
  <c r="AK30" i="1" s="1"/>
  <c r="T63" i="1"/>
  <c r="U63" i="1"/>
  <c r="AB10" i="1"/>
  <c r="AJ31" i="1"/>
  <c r="T87" i="1"/>
  <c r="U87" i="1"/>
  <c r="T49" i="1"/>
  <c r="U49" i="1" s="1"/>
  <c r="Y33" i="1"/>
  <c r="T224" i="1"/>
  <c r="U224" i="1"/>
  <c r="AK33" i="1" s="1"/>
  <c r="AK27" i="1"/>
  <c r="T39" i="1"/>
  <c r="T118" i="1"/>
  <c r="U118" i="1"/>
  <c r="AJ23" i="1" s="1"/>
  <c r="T162" i="1"/>
  <c r="U162" i="1"/>
  <c r="T17" i="1"/>
  <c r="U17" i="1"/>
  <c r="AH5" i="1"/>
  <c r="T176" i="1"/>
  <c r="U176" i="1"/>
  <c r="T70" i="1"/>
  <c r="U70" i="1"/>
  <c r="T98" i="1"/>
  <c r="AG21" i="1" s="1"/>
  <c r="U98" i="1"/>
  <c r="AJ21" i="1" s="1"/>
  <c r="T241" i="1"/>
  <c r="AH32" i="1" s="1"/>
  <c r="U241" i="1"/>
  <c r="AB19" i="1"/>
  <c r="U107" i="1"/>
  <c r="AK21" i="1" s="1"/>
  <c r="T130" i="1"/>
  <c r="U130" i="1" s="1"/>
  <c r="Y20" i="1"/>
  <c r="T160" i="1"/>
  <c r="U160" i="1" s="1"/>
  <c r="T54" i="1"/>
  <c r="AG10" i="1" s="1"/>
  <c r="U54" i="1"/>
  <c r="AJ10" i="1" s="1"/>
  <c r="T82" i="1"/>
  <c r="U82" i="1" s="1"/>
  <c r="T225" i="1"/>
  <c r="AH34" i="1" s="1"/>
  <c r="U225" i="1"/>
  <c r="U203" i="1"/>
  <c r="AJ30" i="1" s="1"/>
  <c r="T102" i="1"/>
  <c r="AH16" i="1" s="1"/>
  <c r="U102" i="1"/>
  <c r="AK16" i="1" s="1"/>
  <c r="T86" i="1"/>
  <c r="AH6" i="1" s="1"/>
  <c r="Y22" i="1"/>
  <c r="T144" i="1"/>
  <c r="AH22" i="1" s="1"/>
  <c r="U144" i="1"/>
  <c r="AK22" i="1" s="1"/>
  <c r="AJ18" i="1"/>
  <c r="T38" i="1"/>
  <c r="AG3" i="1" s="1"/>
  <c r="U38" i="1"/>
  <c r="AJ3" i="1" s="1"/>
  <c r="T50" i="1"/>
  <c r="U50" i="1" s="1"/>
  <c r="T209" i="1"/>
  <c r="U209" i="1" s="1"/>
  <c r="AK5" i="1"/>
  <c r="X15" i="1"/>
  <c r="T128" i="1"/>
  <c r="U128" i="1" s="1"/>
  <c r="T34" i="1"/>
  <c r="AG8" i="1" s="1"/>
  <c r="U34" i="1"/>
  <c r="AJ8" i="1" s="1"/>
  <c r="T193" i="1"/>
  <c r="AG29" i="1" s="1"/>
  <c r="U193" i="1"/>
  <c r="AJ29" i="1" s="1"/>
  <c r="AH33" i="1"/>
  <c r="AH28" i="1"/>
  <c r="AG33" i="1"/>
  <c r="T146" i="1"/>
  <c r="AH15" i="1" s="1"/>
  <c r="U146" i="1"/>
  <c r="AK15" i="1" s="1"/>
  <c r="X17" i="1"/>
  <c r="T112" i="1"/>
  <c r="U112" i="1" s="1"/>
  <c r="T18" i="1"/>
  <c r="U18" i="1"/>
  <c r="T177" i="1"/>
  <c r="AH19" i="1" s="1"/>
  <c r="U177" i="1"/>
  <c r="AK19" i="1" s="1"/>
  <c r="AJ33" i="1"/>
  <c r="X35" i="1"/>
  <c r="T208" i="1"/>
  <c r="AG35" i="1" s="1"/>
  <c r="U208" i="1"/>
  <c r="AJ35" i="1" s="1"/>
  <c r="T96" i="1"/>
  <c r="AG19" i="1" s="1"/>
  <c r="U96" i="1"/>
  <c r="AJ19" i="1" s="1"/>
  <c r="AH27" i="1"/>
  <c r="T161" i="1"/>
  <c r="AH21" i="1" s="1"/>
  <c r="U161" i="1"/>
  <c r="AH30" i="1"/>
  <c r="T16" i="1"/>
  <c r="U16" i="1"/>
  <c r="Y9" i="1"/>
  <c r="T80" i="1"/>
  <c r="AH9" i="1" s="1"/>
  <c r="U80" i="1"/>
  <c r="AK9" i="1" s="1"/>
  <c r="AK4" i="1"/>
  <c r="X28" i="1"/>
  <c r="T192" i="1"/>
  <c r="U192" i="1" s="1"/>
  <c r="T145" i="1"/>
  <c r="AH23" i="1" s="1"/>
  <c r="U145" i="1"/>
  <c r="AK23" i="1" s="1"/>
  <c r="T64" i="1"/>
  <c r="U64" i="1"/>
  <c r="AJ9" i="1"/>
  <c r="T113" i="1"/>
  <c r="AG18" i="1" s="1"/>
  <c r="U113" i="1"/>
  <c r="T262" i="1"/>
  <c r="U262" i="1"/>
  <c r="T97" i="1"/>
  <c r="AG20" i="1" s="1"/>
  <c r="U97" i="1"/>
  <c r="AJ20" i="1" s="1"/>
  <c r="AG16" i="1"/>
  <c r="AK32" i="1"/>
  <c r="X4" i="1"/>
  <c r="T48" i="1"/>
  <c r="U48" i="1" s="1"/>
  <c r="T2" i="1"/>
  <c r="U2" i="1" s="1"/>
  <c r="T214" i="1"/>
  <c r="AG32" i="1" s="1"/>
  <c r="U214" i="1"/>
  <c r="U111" i="1"/>
  <c r="AJ16" i="1" s="1"/>
  <c r="T7" i="1"/>
  <c r="U7" i="1"/>
  <c r="AK8" i="1" s="1"/>
  <c r="Y6" i="1"/>
  <c r="X6" i="1"/>
  <c r="T32" i="1"/>
  <c r="U32" i="1" s="1"/>
  <c r="T167" i="1"/>
  <c r="AH18" i="1" s="1"/>
  <c r="U167" i="1"/>
  <c r="T81" i="1"/>
  <c r="U81" i="1"/>
  <c r="AK10" i="1" s="1"/>
  <c r="T22" i="1"/>
  <c r="U22" i="1"/>
  <c r="T135" i="1"/>
  <c r="AG22" i="1" s="1"/>
  <c r="U135" i="1"/>
  <c r="AJ22" i="1" s="1"/>
  <c r="T198" i="1"/>
  <c r="AG34" i="1" s="1"/>
  <c r="U198" i="1"/>
  <c r="AJ34" i="1" s="1"/>
  <c r="T226" i="1"/>
  <c r="U226" i="1"/>
  <c r="T65" i="1"/>
  <c r="U65" i="1" s="1"/>
  <c r="Y7" i="1"/>
  <c r="T6" i="1"/>
  <c r="AH7" i="1" s="1"/>
  <c r="U6" i="1"/>
  <c r="AK7" i="1" s="1"/>
  <c r="T210" i="1"/>
  <c r="U210" i="1"/>
  <c r="AK28" i="1"/>
  <c r="AH8" i="1"/>
  <c r="U94" i="1"/>
  <c r="AG15" i="1"/>
  <c r="Y29" i="1"/>
  <c r="T256" i="1"/>
  <c r="AH29" i="1" s="1"/>
  <c r="T182" i="1"/>
  <c r="Y31" i="1"/>
  <c r="T240" i="1"/>
  <c r="AH31" i="1" s="1"/>
  <c r="U240" i="1"/>
  <c r="AK31" i="1" s="1"/>
  <c r="AK34" i="1"/>
  <c r="T55" i="1"/>
  <c r="AG11" i="1" s="1"/>
  <c r="U55" i="1"/>
  <c r="AJ11" i="1" s="1"/>
  <c r="T166" i="1"/>
  <c r="AH17" i="1" s="1"/>
  <c r="U166" i="1"/>
  <c r="AK17" i="1" s="1"/>
  <c r="T178" i="1"/>
  <c r="AH20" i="1" s="1"/>
  <c r="T33" i="1"/>
  <c r="AG7" i="1" s="1"/>
  <c r="U33" i="1"/>
  <c r="AJ7" i="1" s="1"/>
  <c r="U187" i="1"/>
  <c r="AG5" i="1"/>
  <c r="U92" i="1"/>
  <c r="AG23" i="1" l="1"/>
  <c r="AJ28" i="1"/>
  <c r="AH35" i="1"/>
  <c r="AG27" i="1"/>
  <c r="AK11" i="1"/>
  <c r="U256" i="1"/>
  <c r="AK29" i="1" s="1"/>
  <c r="AJ15" i="1"/>
  <c r="U86" i="1"/>
  <c r="AK6" i="1" s="1"/>
  <c r="AJ32" i="1"/>
  <c r="AG4" i="1"/>
  <c r="AH11" i="1"/>
  <c r="AH10" i="1"/>
  <c r="AG17" i="1"/>
  <c r="AK3" i="1"/>
  <c r="U178" i="1"/>
  <c r="AK20" i="1" s="1"/>
  <c r="U39" i="1"/>
  <c r="AJ4" i="1" s="1"/>
  <c r="AK18" i="1"/>
  <c r="AJ5" i="1"/>
  <c r="AJ17" i="1"/>
  <c r="AG28" i="1"/>
  <c r="U182" i="1"/>
  <c r="AJ27" i="1" s="1"/>
  <c r="AH3" i="1"/>
  <c r="AJ6" i="1"/>
  <c r="AK35" i="1"/>
  <c r="AG6" i="1"/>
</calcChain>
</file>

<file path=xl/sharedStrings.xml><?xml version="1.0" encoding="utf-8"?>
<sst xmlns="http://schemas.openxmlformats.org/spreadsheetml/2006/main" count="419" uniqueCount="61">
  <si>
    <t>Sample #</t>
  </si>
  <si>
    <t>ID</t>
  </si>
  <si>
    <t>Layer</t>
  </si>
  <si>
    <t>Depth (cm)</t>
  </si>
  <si>
    <t>Cup (g)</t>
  </si>
  <si>
    <t>Before: Dry Soil + Cup (g)</t>
  </si>
  <si>
    <t>After: Dry Soil + Cup (g)</t>
  </si>
  <si>
    <t>SOC (g)</t>
  </si>
  <si>
    <t>SOC Dens (g/g)</t>
  </si>
  <si>
    <t>SOC Dens (g/cm^3)</t>
  </si>
  <si>
    <t>Wet Soil (g)</t>
  </si>
  <si>
    <t>Dry Soil + Tray (g)</t>
  </si>
  <si>
    <t>Tray (g)</t>
  </si>
  <si>
    <t>Dry Soil (g)</t>
  </si>
  <si>
    <t>Wet Soil Dens (g/cm^3)</t>
  </si>
  <si>
    <t>Dry Soil Dens (g/cm^3)</t>
  </si>
  <si>
    <t>VWC (%)</t>
  </si>
  <si>
    <t>MIN (%)</t>
  </si>
  <si>
    <t>SOC (%)</t>
  </si>
  <si>
    <t>AIR (%)</t>
  </si>
  <si>
    <t>SAT (%)</t>
  </si>
  <si>
    <t>F1</t>
  </si>
  <si>
    <t>F10</t>
  </si>
  <si>
    <t>F2</t>
  </si>
  <si>
    <t>F3</t>
  </si>
  <si>
    <t>F4</t>
  </si>
  <si>
    <t>F5</t>
  </si>
  <si>
    <t>F6</t>
  </si>
  <si>
    <t>F7</t>
  </si>
  <si>
    <t>F8</t>
  </si>
  <si>
    <t>F9</t>
  </si>
  <si>
    <t>P1</t>
  </si>
  <si>
    <t>P10</t>
  </si>
  <si>
    <t>P2</t>
  </si>
  <si>
    <t>P3</t>
  </si>
  <si>
    <t>P4</t>
  </si>
  <si>
    <t>P5</t>
  </si>
  <si>
    <t>P6</t>
  </si>
  <si>
    <t>P7</t>
  </si>
  <si>
    <t>P8</t>
  </si>
  <si>
    <t>P9</t>
  </si>
  <si>
    <t>T1</t>
  </si>
  <si>
    <t>T10</t>
  </si>
  <si>
    <t>T2</t>
  </si>
  <si>
    <t>T3</t>
  </si>
  <si>
    <t>T4</t>
  </si>
  <si>
    <t>T5</t>
  </si>
  <si>
    <t>T6</t>
  </si>
  <si>
    <t>T7</t>
  </si>
  <si>
    <t>T8</t>
  </si>
  <si>
    <t>T9</t>
  </si>
  <si>
    <t>Low</t>
  </si>
  <si>
    <t>High</t>
  </si>
  <si>
    <t>Water Table</t>
  </si>
  <si>
    <t>Adjusted VWC (%)</t>
  </si>
  <si>
    <t>Adjusted AIR (%)</t>
  </si>
  <si>
    <t>Adjusted SAT (%)</t>
  </si>
  <si>
    <t>Saturated VWC (%)</t>
  </si>
  <si>
    <t>PALSA</t>
  </si>
  <si>
    <t>FEN</t>
  </si>
  <si>
    <t>TUNDRA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</si>
</sst>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3">
    <xf numFmtId="0" fontId="0" fillId="0" borderId="0" xfId="0"/>
    <xf numFmtId="0" fontId="0" fillId="0" borderId="10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0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1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0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1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0" fillId="0" borderId="0" xfId="0" applyBorder="1"/>
    <xf numFmtId="0" fontId="19" fillId="34" borderId="0" xfId="0" applyFont="1" applyFill="1" applyBorder="1"/>
    <xf numFmtId="0" fontId="19" fillId="34" borderId="19" xfId="0" applyFont="1" applyFill="1" applyBorder="1"/>
    <xf numFmtId="0" fontId="19" fillId="33" borderId="0" xfId="0" applyFont="1" applyFill="1" applyBorder="1"/>
    <xf numFmtId="0" fontId="19" fillId="34" borderId="14" xfId="0" applyFont="1" applyFill="1" applyBorder="1"/>
    <xf numFmtId="0" fontId="19" fillId="33" borderId="14" xfId="0" applyFont="1" applyFill="1" applyBorder="1"/>
    <xf numFmtId="0" fontId="19" fillId="33" borderId="19" xfId="0" applyFont="1" applyFill="1" applyBorder="1"/>
    <xf numFmtId="0" fontId="19" fillId="34" borderId="11" xfId="0" applyFont="1" applyFill="1" applyBorder="1"/>
    <xf numFmtId="0" fontId="19" fillId="33" borderId="11" xfId="0" applyFont="1" applyFill="1" applyBorder="1"/>
    <xf numFmtId="0" fontId="19" fillId="33" borderId="10" xfId="0" applyFont="1" applyFill="1" applyBorder="1"/>
    <xf numFmtId="0" fontId="19" fillId="33" borderId="12" xfId="0" applyFont="1" applyFill="1" applyBorder="1"/>
    <xf numFmtId="0" fontId="19" fillId="34" borderId="10" xfId="0" applyFont="1" applyFill="1" applyBorder="1"/>
    <xf numFmtId="0" fontId="19" fillId="34" borderId="12" xfId="0" applyFont="1" applyFill="1" applyBorder="1"/>
    <xf numFmtId="0" fontId="0" fillId="0" borderId="0" xfId="0" applyFill="1" applyBorder="1"/>
    <xf numFmtId="164" fontId="0" fillId="0" borderId="10" xfId="0" applyNumberFormat="1" applyBorder="1"/>
    <xf numFmtId="164" fontId="0" fillId="34" borderId="10" xfId="0" applyNumberFormat="1" applyFill="1" applyBorder="1"/>
    <xf numFmtId="164" fontId="0" fillId="34" borderId="11" xfId="0" applyNumberFormat="1" applyFill="1" applyBorder="1"/>
    <xf numFmtId="164" fontId="19" fillId="34" borderId="11" xfId="0" applyNumberFormat="1" applyFont="1" applyFill="1" applyBorder="1"/>
    <xf numFmtId="164" fontId="0" fillId="33" borderId="10" xfId="0" applyNumberFormat="1" applyFill="1" applyBorder="1"/>
    <xf numFmtId="164" fontId="0" fillId="33" borderId="11" xfId="0" applyNumberFormat="1" applyFill="1" applyBorder="1"/>
    <xf numFmtId="164" fontId="19" fillId="33" borderId="11" xfId="0" applyNumberFormat="1" applyFont="1" applyFill="1" applyBorder="1"/>
    <xf numFmtId="164" fontId="0" fillId="34" borderId="12" xfId="0" applyNumberFormat="1" applyFill="1" applyBorder="1"/>
    <xf numFmtId="164" fontId="19" fillId="33" borderId="10" xfId="0" applyNumberFormat="1" applyFont="1" applyFill="1" applyBorder="1"/>
    <xf numFmtId="164" fontId="19" fillId="33" borderId="12" xfId="0" applyNumberFormat="1" applyFont="1" applyFill="1" applyBorder="1"/>
    <xf numFmtId="164" fontId="19" fillId="34" borderId="10" xfId="0" applyNumberFormat="1" applyFont="1" applyFill="1" applyBorder="1"/>
    <xf numFmtId="164" fontId="19" fillId="34" borderId="12" xfId="0" applyNumberFormat="1" applyFont="1" applyFill="1" applyBorder="1"/>
    <xf numFmtId="164" fontId="0" fillId="0" borderId="0" xfId="0" applyNumberFormat="1"/>
    <xf numFmtId="164" fontId="0" fillId="0" borderId="13" xfId="0" applyNumberFormat="1" applyBorder="1"/>
    <xf numFmtId="164" fontId="0" fillId="34" borderId="13" xfId="0" applyNumberFormat="1" applyFill="1" applyBorder="1"/>
    <xf numFmtId="164" fontId="0" fillId="34" borderId="16" xfId="0" applyNumberFormat="1" applyFill="1" applyBorder="1"/>
    <xf numFmtId="164" fontId="19" fillId="34" borderId="16" xfId="0" applyNumberFormat="1" applyFont="1" applyFill="1" applyBorder="1"/>
    <xf numFmtId="164" fontId="0" fillId="33" borderId="13" xfId="0" applyNumberFormat="1" applyFill="1" applyBorder="1"/>
    <xf numFmtId="164" fontId="0" fillId="33" borderId="16" xfId="0" applyNumberFormat="1" applyFill="1" applyBorder="1"/>
    <xf numFmtId="164" fontId="19" fillId="33" borderId="16" xfId="0" applyNumberFormat="1" applyFont="1" applyFill="1" applyBorder="1"/>
    <xf numFmtId="164" fontId="0" fillId="34" borderId="18" xfId="0" applyNumberFormat="1" applyFill="1" applyBorder="1"/>
    <xf numFmtId="164" fontId="19" fillId="33" borderId="13" xfId="0" applyNumberFormat="1" applyFont="1" applyFill="1" applyBorder="1"/>
    <xf numFmtId="164" fontId="19" fillId="33" borderId="18" xfId="0" applyNumberFormat="1" applyFont="1" applyFill="1" applyBorder="1"/>
    <xf numFmtId="164" fontId="19" fillId="34" borderId="13" xfId="0" applyNumberFormat="1" applyFont="1" applyFill="1" applyBorder="1"/>
    <xf numFmtId="164" fontId="19" fillId="34" borderId="18" xfId="0" applyNumberFormat="1" applyFont="1" applyFill="1" applyBorder="1"/>
    <xf numFmtId="164" fontId="0" fillId="0" borderId="15" xfId="0" applyNumberFormat="1" applyBorder="1"/>
    <xf numFmtId="164" fontId="0" fillId="34" borderId="15" xfId="0" applyNumberFormat="1" applyFill="1" applyBorder="1"/>
    <xf numFmtId="164" fontId="0" fillId="34" borderId="17" xfId="0" applyNumberFormat="1" applyFill="1" applyBorder="1"/>
    <xf numFmtId="164" fontId="19" fillId="34" borderId="17" xfId="0" applyNumberFormat="1" applyFont="1" applyFill="1" applyBorder="1"/>
    <xf numFmtId="164" fontId="0" fillId="33" borderId="15" xfId="0" applyNumberFormat="1" applyFill="1" applyBorder="1"/>
    <xf numFmtId="164" fontId="0" fillId="33" borderId="17" xfId="0" applyNumberFormat="1" applyFill="1" applyBorder="1"/>
    <xf numFmtId="164" fontId="19" fillId="33" borderId="17" xfId="0" applyNumberFormat="1" applyFont="1" applyFill="1" applyBorder="1"/>
    <xf numFmtId="164" fontId="0" fillId="34" borderId="20" xfId="0" applyNumberFormat="1" applyFill="1" applyBorder="1"/>
    <xf numFmtId="164" fontId="19" fillId="33" borderId="15" xfId="0" applyNumberFormat="1" applyFont="1" applyFill="1" applyBorder="1"/>
    <xf numFmtId="164" fontId="19" fillId="33" borderId="20" xfId="0" applyNumberFormat="1" applyFont="1" applyFill="1" applyBorder="1"/>
    <xf numFmtId="164" fontId="19" fillId="34" borderId="15" xfId="0" applyNumberFormat="1" applyFont="1" applyFill="1" applyBorder="1"/>
    <xf numFmtId="164" fontId="19" fillId="34" borderId="20" xfId="0" applyNumberFormat="1" applyFont="1" applyFill="1" applyBorder="1"/>
    <xf numFmtId="164" fontId="0" fillId="0" borderId="14" xfId="0" applyNumberFormat="1" applyBorder="1"/>
    <xf numFmtId="164" fontId="0" fillId="34" borderId="14" xfId="0" applyNumberFormat="1" applyFill="1" applyBorder="1"/>
    <xf numFmtId="164" fontId="0" fillId="34" borderId="0" xfId="0" applyNumberFormat="1" applyFill="1" applyBorder="1"/>
    <xf numFmtId="164" fontId="19" fillId="34" borderId="0" xfId="0" applyNumberFormat="1" applyFont="1" applyFill="1" applyBorder="1"/>
    <xf numFmtId="164" fontId="0" fillId="33" borderId="14" xfId="0" applyNumberFormat="1" applyFill="1" applyBorder="1"/>
    <xf numFmtId="164" fontId="0" fillId="33" borderId="0" xfId="0" applyNumberFormat="1" applyFill="1" applyBorder="1"/>
    <xf numFmtId="164" fontId="19" fillId="33" borderId="0" xfId="0" applyNumberFormat="1" applyFont="1" applyFill="1" applyBorder="1"/>
    <xf numFmtId="164" fontId="0" fillId="34" borderId="19" xfId="0" applyNumberFormat="1" applyFill="1" applyBorder="1"/>
    <xf numFmtId="164" fontId="19" fillId="33" borderId="14" xfId="0" applyNumberFormat="1" applyFont="1" applyFill="1" applyBorder="1"/>
    <xf numFmtId="164" fontId="19" fillId="33" borderId="19" xfId="0" applyNumberFormat="1" applyFont="1" applyFill="1" applyBorder="1"/>
    <xf numFmtId="164" fontId="19" fillId="34" borderId="14" xfId="0" applyNumberFormat="1" applyFont="1" applyFill="1" applyBorder="1"/>
    <xf numFmtId="164" fontId="19" fillId="34" borderId="19" xfId="0" applyNumberFormat="1" applyFont="1" applyFill="1" applyBorder="1"/>
    <xf numFmtId="164" fontId="20" fillId="34" borderId="14" xfId="0" applyNumberFormat="1" applyFont="1" applyFill="1" applyBorder="1"/>
    <xf numFmtId="0" fontId="19" fillId="0" borderId="0" xfId="0" applyFont="1" applyFill="1" applyBorder="1"/>
    <xf numFmtId="0" fontId="0" fillId="0" borderId="16" xfId="0" applyBorder="1"/>
    <xf numFmtId="0" fontId="0" fillId="0" borderId="17" xfId="0" applyBorder="1"/>
    <xf numFmtId="0" fontId="21" fillId="0" borderId="0" xfId="0" applyFont="1" applyFill="1" applyBorder="1"/>
    <xf numFmtId="0" fontId="16" fillId="0" borderId="0" xfId="0" applyFont="1"/>
    <xf numFmtId="164" fontId="16" fillId="0" borderId="0" xfId="0" applyNumberFormat="1" applyFont="1" applyFill="1" applyBorder="1"/>
    <xf numFmtId="0" fontId="0" fillId="33" borderId="21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71"/>
  <sheetViews>
    <sheetView tabSelected="1" topLeftCell="AH41" zoomScale="94" workbookViewId="0">
      <selection activeCell="AP39" sqref="AP39"/>
    </sheetView>
  </sheetViews>
  <sheetFormatPr defaultRowHeight="14.4" x14ac:dyDescent="0.3"/>
  <cols>
    <col min="15" max="20" width="8.88671875" style="45"/>
  </cols>
  <sheetData>
    <row r="1" spans="1:52" ht="15" thickBot="1" x14ac:dyDescent="0.3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46" t="s">
        <v>14</v>
      </c>
      <c r="P1" s="58" t="s">
        <v>15</v>
      </c>
      <c r="Q1" s="33" t="s">
        <v>16</v>
      </c>
      <c r="R1" s="46" t="s">
        <v>17</v>
      </c>
      <c r="S1" s="70" t="s">
        <v>18</v>
      </c>
      <c r="T1" s="58" t="s">
        <v>19</v>
      </c>
      <c r="U1" s="1" t="s">
        <v>20</v>
      </c>
      <c r="V1" s="32"/>
      <c r="W1" s="88" t="s">
        <v>59</v>
      </c>
      <c r="X1" s="100" t="s">
        <v>16</v>
      </c>
      <c r="Y1" s="100"/>
      <c r="Z1" s="88" t="s">
        <v>59</v>
      </c>
      <c r="AA1" s="101" t="s">
        <v>17</v>
      </c>
      <c r="AB1" s="102"/>
      <c r="AC1" s="88" t="s">
        <v>59</v>
      </c>
      <c r="AD1" s="101" t="s">
        <v>18</v>
      </c>
      <c r="AE1" s="102"/>
      <c r="AF1" s="88" t="s">
        <v>59</v>
      </c>
      <c r="AG1" s="100" t="s">
        <v>19</v>
      </c>
      <c r="AH1" s="100"/>
      <c r="AI1" s="88" t="s">
        <v>59</v>
      </c>
      <c r="AJ1" s="100" t="s">
        <v>20</v>
      </c>
      <c r="AK1" s="100"/>
      <c r="AL1" s="88" t="s">
        <v>59</v>
      </c>
      <c r="AM1" s="93" t="s">
        <v>53</v>
      </c>
      <c r="AN1" s="94"/>
      <c r="AO1" s="88" t="s">
        <v>59</v>
      </c>
      <c r="AP1" s="91" t="s">
        <v>54</v>
      </c>
      <c r="AQ1" s="91" t="s">
        <v>54</v>
      </c>
      <c r="AR1" s="88" t="s">
        <v>59</v>
      </c>
      <c r="AS1" s="93" t="s">
        <v>55</v>
      </c>
      <c r="AT1" s="94"/>
      <c r="AU1" s="88" t="s">
        <v>59</v>
      </c>
      <c r="AV1" s="93" t="s">
        <v>56</v>
      </c>
      <c r="AW1" s="94"/>
      <c r="AX1" s="88" t="s">
        <v>59</v>
      </c>
      <c r="AY1" s="97" t="s">
        <v>57</v>
      </c>
      <c r="AZ1" s="97"/>
    </row>
    <row r="2" spans="1:52" ht="15" thickBot="1" x14ac:dyDescent="0.35">
      <c r="A2" s="10">
        <v>1</v>
      </c>
      <c r="B2" s="11" t="s">
        <v>21</v>
      </c>
      <c r="C2" s="11">
        <v>1</v>
      </c>
      <c r="D2" s="11">
        <v>2.5</v>
      </c>
      <c r="E2" s="11">
        <v>0.60950000000000004</v>
      </c>
      <c r="F2" s="11">
        <v>0.73119999999999996</v>
      </c>
      <c r="G2" s="11">
        <v>0.62109999999999999</v>
      </c>
      <c r="H2" s="11">
        <v>0.1101</v>
      </c>
      <c r="I2" s="11">
        <v>0.90468364800000001</v>
      </c>
      <c r="J2" s="12">
        <v>7.2927450000000005E-2</v>
      </c>
      <c r="K2" s="11">
        <v>30.301600000000001</v>
      </c>
      <c r="L2" s="11">
        <v>4.6143000000000001</v>
      </c>
      <c r="M2" s="11">
        <v>0.51170000000000004</v>
      </c>
      <c r="N2" s="11">
        <v>4.1025999999999998</v>
      </c>
      <c r="O2" s="47">
        <f xml:space="preserve"> IF( K2 / (5 * PI() * 1.8 ^ 2) = 0,  , K2 / (5 * PI() * 1.8 ^ 2) )</f>
        <v>0.59538881772757724</v>
      </c>
      <c r="P2" s="59">
        <f xml:space="preserve"> IF( N2 / (5 * PI() * 1.8 ^ 2) = 0,  , N2 / (5 * PI() * 1.8 ^ 2) )</f>
        <v>8.0610996238124663E-2</v>
      </c>
      <c r="Q2" s="34">
        <f xml:space="preserve"> IF( 100 * (O2 - P2) = 0, "", 100 * (O2 - P2) )</f>
        <v>51.477782148945259</v>
      </c>
      <c r="R2" s="47">
        <f xml:space="preserve"> IF( 100 * ( ( P2 - J2 ) / 2.6 ) = 0, "", 100 * ( ( P2 - J2 ) / 2.6 ) )</f>
        <v>0.29552100915864071</v>
      </c>
      <c r="S2" s="82">
        <f xml:space="preserve"> IF( 100 * ( J2 / 1.4 ) = 0, "", 100 * ( J2 / 1.4 ) )</f>
        <v>5.2091035714285718</v>
      </c>
      <c r="T2" s="59">
        <f xml:space="preserve"> IF( Q2 = "", "", 100 - (Q2 + R2 + S2) )</f>
        <v>43.017593270467529</v>
      </c>
      <c r="U2" s="12">
        <f t="shared" ref="U2:U65" si="0" xml:space="preserve"> IF( Q2 = "", "", 100 * Q2 /  (Q2 + T2) )</f>
        <v>54.476509480452151</v>
      </c>
      <c r="V2" s="32"/>
      <c r="X2" s="89" t="s">
        <v>51</v>
      </c>
      <c r="Y2" s="90" t="s">
        <v>52</v>
      </c>
      <c r="AA2" s="89" t="s">
        <v>51</v>
      </c>
      <c r="AB2" s="90" t="s">
        <v>52</v>
      </c>
      <c r="AC2" s="19"/>
      <c r="AD2" s="89" t="s">
        <v>51</v>
      </c>
      <c r="AE2" s="90" t="s">
        <v>52</v>
      </c>
      <c r="AG2" s="89" t="s">
        <v>51</v>
      </c>
      <c r="AH2" s="90" t="s">
        <v>52</v>
      </c>
      <c r="AJ2" s="89" t="s">
        <v>51</v>
      </c>
      <c r="AK2" s="90" t="s">
        <v>52</v>
      </c>
      <c r="AM2" s="89" t="s">
        <v>51</v>
      </c>
      <c r="AN2" s="90" t="s">
        <v>52</v>
      </c>
      <c r="AP2" s="89" t="s">
        <v>51</v>
      </c>
      <c r="AQ2" s="90" t="s">
        <v>52</v>
      </c>
      <c r="AS2" s="89" t="s">
        <v>51</v>
      </c>
      <c r="AT2" s="90" t="s">
        <v>52</v>
      </c>
      <c r="AU2" s="19"/>
      <c r="AV2" s="89" t="s">
        <v>51</v>
      </c>
      <c r="AW2" s="90" t="s">
        <v>52</v>
      </c>
      <c r="AY2" s="89" t="s">
        <v>51</v>
      </c>
      <c r="AZ2" s="90" t="s">
        <v>52</v>
      </c>
    </row>
    <row r="3" spans="1:52" x14ac:dyDescent="0.3">
      <c r="A3" s="13">
        <v>2</v>
      </c>
      <c r="B3" s="14" t="s">
        <v>21</v>
      </c>
      <c r="C3" s="14">
        <v>2</v>
      </c>
      <c r="D3" s="14">
        <v>7.5</v>
      </c>
      <c r="E3" s="14">
        <v>0.61460000000000004</v>
      </c>
      <c r="F3" s="14">
        <v>0.83389999999999997</v>
      </c>
      <c r="G3" s="14">
        <v>0.63839999999999997</v>
      </c>
      <c r="H3" s="14">
        <v>0.19550000000000001</v>
      </c>
      <c r="I3" s="14">
        <v>0.89147286800000003</v>
      </c>
      <c r="J3" s="15">
        <v>9.8433044999999997E-2</v>
      </c>
      <c r="K3" s="14">
        <v>40.895000000000003</v>
      </c>
      <c r="L3" s="14">
        <v>6.1368</v>
      </c>
      <c r="M3" s="14">
        <v>0.51729999999999998</v>
      </c>
      <c r="N3" s="14">
        <v>5.6195000000000004</v>
      </c>
      <c r="O3" s="48">
        <f t="shared" ref="O3:O66" si="1" xml:space="preserve"> IF( K3 / (5 * PI() * 1.8 ^ 2) = 0,  , K3 / (5 * PI() * 1.8 ^ 2) )</f>
        <v>0.8035359750300074</v>
      </c>
      <c r="P3" s="60">
        <f t="shared" ref="P3:P66" si="2" xml:space="preserve"> IF( N3 / (5 * PI() * 1.8 ^ 2) = 0,  , N3 / (5 * PI() * 1.8 ^ 2) )</f>
        <v>0.11041619786480319</v>
      </c>
      <c r="Q3" s="35">
        <f t="shared" ref="Q3:Q66" si="3" xml:space="preserve"> IF( 100 * (O3 - P3) = 0, "", 100 * (O3 - P3) )</f>
        <v>69.311977716520417</v>
      </c>
      <c r="R3" s="48">
        <f t="shared" ref="R3:R66" si="4" xml:space="preserve"> IF( 100 * ( ( P3 - J3 ) / 2.6 ) = 0, "", 100 * ( ( P3 - J3 ) / 2.6 ) )</f>
        <v>0.46089049480012301</v>
      </c>
      <c r="S3" s="72">
        <f t="shared" ref="S3:S66" si="5" xml:space="preserve"> IF( 100 * ( J3 / 1.4 ) = 0, "", 100 * ( J3 / 1.4 ) )</f>
        <v>7.0309317857142855</v>
      </c>
      <c r="T3" s="60">
        <f t="shared" ref="T3:T66" si="6" xml:space="preserve"> IF( Q3 = "", "", 100 - (Q3 + R3 + S3) )</f>
        <v>23.19620000296517</v>
      </c>
      <c r="U3" s="15">
        <f t="shared" si="0"/>
        <v>74.925243827304129</v>
      </c>
      <c r="V3" s="32"/>
      <c r="W3" s="86">
        <v>2.5</v>
      </c>
      <c r="X3" s="84">
        <f t="shared" ref="X3:X11" si="7">AVERAGE(Q20,Q29,Q38,Q47)</f>
        <v>64.416489559564155</v>
      </c>
      <c r="Y3" s="84">
        <f t="shared" ref="Y3:Y11" si="8">AVERAGE(Q2,Q56,Q65,Q74,Q83)</f>
        <v>34.81834654897235</v>
      </c>
      <c r="Z3" s="86">
        <v>2.5</v>
      </c>
      <c r="AA3" s="84">
        <f t="shared" ref="AA3:AA11" si="9">AVERAGE(R20,R29,R38,R47)</f>
        <v>0.46126721866525422</v>
      </c>
      <c r="AB3" s="85">
        <f t="shared" ref="AB3:AB11" si="10">AVERAGE(R2,R56,R65,R74,R83)</f>
        <v>0.31298823936508458</v>
      </c>
      <c r="AC3" s="86">
        <v>2.5</v>
      </c>
      <c r="AD3" s="84">
        <f t="shared" ref="AD3:AD11" si="11">AVERAGE(S20,S29,S38,S47)</f>
        <v>6.1394065714285722</v>
      </c>
      <c r="AE3" s="85">
        <f t="shared" ref="AE3:AE11" si="12">AVERAGE(S2,S56,S65,S74,S83)</f>
        <v>5.4622170285714287</v>
      </c>
      <c r="AF3" s="86">
        <v>2.5</v>
      </c>
      <c r="AG3">
        <f t="shared" ref="AG3:AG11" si="13">AVERAGE(T20,T29,T38,T47)</f>
        <v>28.982836650342026</v>
      </c>
      <c r="AH3">
        <f t="shared" ref="AH3:AH11" si="14">AVERAGE(T2,T56,T65,T74,T83)</f>
        <v>59.406448183091143</v>
      </c>
      <c r="AI3" s="86">
        <v>2.5</v>
      </c>
      <c r="AJ3">
        <f t="shared" ref="AJ3:AJ11" si="15">AVERAGE(U20,U29,U38,U47)</f>
        <v>69.073533684671432</v>
      </c>
      <c r="AK3">
        <f t="shared" ref="AK3:AK11" si="16">AVERAGE(U2,U56,U65,U74,U83)</f>
        <v>36.999012060275064</v>
      </c>
      <c r="AL3" s="86">
        <v>2.5</v>
      </c>
      <c r="AM3" s="84">
        <v>0</v>
      </c>
      <c r="AN3" s="85">
        <v>0</v>
      </c>
      <c r="AO3" s="86">
        <v>2.5</v>
      </c>
      <c r="AP3" s="84">
        <f xml:space="preserve"> IF( AM3 = 0, X3, X3 + AG3 )</f>
        <v>64.416489559564155</v>
      </c>
      <c r="AQ3" s="84">
        <f xml:space="preserve"> IF( AN3 = 0, Y3, Y3 + AH3 )</f>
        <v>34.81834654897235</v>
      </c>
      <c r="AR3" s="86">
        <v>2.5</v>
      </c>
      <c r="AS3" s="84">
        <f xml:space="preserve"> IF( AM3 = 1, 0, AG3 )</f>
        <v>28.982836650342026</v>
      </c>
      <c r="AT3" s="85">
        <f xml:space="preserve"> IF( AN3 = 1, 0, AH3 )</f>
        <v>59.406448183091143</v>
      </c>
      <c r="AU3" s="86">
        <v>2.5</v>
      </c>
      <c r="AV3" s="84">
        <f xml:space="preserve"> 100 * AP3 /  (AP3 + AS3)</f>
        <v>68.96890178286101</v>
      </c>
      <c r="AW3" s="85">
        <f xml:space="preserve"> 100 * AQ3 /  (AQ3 + AT3)</f>
        <v>36.95242494078272</v>
      </c>
      <c r="AX3" s="86">
        <v>2.5</v>
      </c>
      <c r="AY3" s="84">
        <f xml:space="preserve"> AP3 + AS3</f>
        <v>93.399326209906178</v>
      </c>
      <c r="AZ3" s="84">
        <f xml:space="preserve"> AQ3 + AT3</f>
        <v>94.224794732063486</v>
      </c>
    </row>
    <row r="4" spans="1:52" x14ac:dyDescent="0.3">
      <c r="A4" s="13">
        <v>3</v>
      </c>
      <c r="B4" s="14" t="s">
        <v>21</v>
      </c>
      <c r="C4" s="14">
        <v>3</v>
      </c>
      <c r="D4" s="14">
        <v>12.5</v>
      </c>
      <c r="E4" s="14">
        <v>0.621</v>
      </c>
      <c r="F4" s="14">
        <v>0.77359999999999995</v>
      </c>
      <c r="G4" s="14">
        <v>0.63919999999999999</v>
      </c>
      <c r="H4" s="14">
        <v>0.13439999999999999</v>
      </c>
      <c r="I4" s="14">
        <v>0.88073394500000002</v>
      </c>
      <c r="J4" s="15">
        <v>0.114332844</v>
      </c>
      <c r="K4" s="14">
        <v>45.315899999999999</v>
      </c>
      <c r="L4" s="14">
        <v>7.1546000000000003</v>
      </c>
      <c r="M4" s="14">
        <v>0.54779999999999995</v>
      </c>
      <c r="N4" s="14">
        <v>6.6067999999999998</v>
      </c>
      <c r="O4" s="48">
        <f t="shared" si="1"/>
        <v>0.89040117106889127</v>
      </c>
      <c r="P4" s="60">
        <f t="shared" si="2"/>
        <v>0.12981541703944866</v>
      </c>
      <c r="Q4" s="35">
        <f t="shared" si="3"/>
        <v>76.058575402944257</v>
      </c>
      <c r="R4" s="48">
        <f t="shared" si="4"/>
        <v>0.59548357844033273</v>
      </c>
      <c r="S4" s="72">
        <f t="shared" si="5"/>
        <v>8.1666317142857139</v>
      </c>
      <c r="T4" s="60">
        <f t="shared" si="6"/>
        <v>15.179309304329692</v>
      </c>
      <c r="U4" s="15">
        <f t="shared" si="0"/>
        <v>83.362931579320673</v>
      </c>
      <c r="V4" s="32"/>
      <c r="W4" s="86">
        <v>7.5</v>
      </c>
      <c r="X4" s="84">
        <f t="shared" si="7"/>
        <v>71.802556088324522</v>
      </c>
      <c r="Y4" s="84">
        <f t="shared" si="8"/>
        <v>59.431127981656985</v>
      </c>
      <c r="Z4" s="86">
        <v>7.5</v>
      </c>
      <c r="AA4" s="84">
        <f t="shared" si="9"/>
        <v>0.47159686152356173</v>
      </c>
      <c r="AB4" s="85">
        <f t="shared" si="10"/>
        <v>0.43872140488544087</v>
      </c>
      <c r="AC4" s="86">
        <v>7.5</v>
      </c>
      <c r="AD4" s="84">
        <f t="shared" si="11"/>
        <v>7.731631660714287</v>
      </c>
      <c r="AE4" s="85">
        <f t="shared" si="12"/>
        <v>8.8688976999999998</v>
      </c>
      <c r="AF4" s="86">
        <v>7.5</v>
      </c>
      <c r="AG4">
        <f t="shared" si="13"/>
        <v>19.994215389437638</v>
      </c>
      <c r="AH4">
        <f t="shared" si="14"/>
        <v>31.261252913457565</v>
      </c>
      <c r="AI4" s="86">
        <v>7.5</v>
      </c>
      <c r="AJ4">
        <f t="shared" si="15"/>
        <v>78.372664041489429</v>
      </c>
      <c r="AK4">
        <f t="shared" si="16"/>
        <v>65.48487812358556</v>
      </c>
      <c r="AL4" s="86">
        <v>7.5</v>
      </c>
      <c r="AM4" s="84">
        <v>1</v>
      </c>
      <c r="AN4" s="85">
        <v>0</v>
      </c>
      <c r="AO4" s="86">
        <v>7.5</v>
      </c>
      <c r="AP4" s="84">
        <f t="shared" ref="AP4:AP11" si="17" xml:space="preserve"> IF( AM4 = 0, X4, X4 + AG4 )</f>
        <v>91.796771477762164</v>
      </c>
      <c r="AQ4" s="84">
        <f t="shared" ref="AQ4:AQ11" si="18" xml:space="preserve"> IF( AN4 = 0, Y4, Y4 + AH4 )</f>
        <v>59.431127981656985</v>
      </c>
      <c r="AR4" s="86">
        <v>7.5</v>
      </c>
      <c r="AS4" s="84">
        <f t="shared" ref="AS4:AS11" si="19" xml:space="preserve"> IF( AM4 = 1, 0, AG4 )</f>
        <v>0</v>
      </c>
      <c r="AT4" s="85">
        <f t="shared" ref="AT4:AT11" si="20" xml:space="preserve"> IF( AN4 = 1, 0, AH4 )</f>
        <v>31.261252913457565</v>
      </c>
      <c r="AU4" s="86">
        <v>7.5</v>
      </c>
      <c r="AV4" s="84">
        <f t="shared" ref="AV4:AV11" si="21" xml:space="preserve"> 100 * AP4 /  (AP4 + AS4)</f>
        <v>100</v>
      </c>
      <c r="AW4" s="85">
        <f t="shared" ref="AW4:AW11" si="22" xml:space="preserve"> 100 * AQ4 /  (AQ4 + AT4)</f>
        <v>65.530452938917648</v>
      </c>
      <c r="AX4" s="86">
        <v>7.5</v>
      </c>
      <c r="AY4" s="84">
        <f t="shared" ref="AY4:AY11" si="23" xml:space="preserve"> AP4 + AS4</f>
        <v>91.796771477762164</v>
      </c>
      <c r="AZ4" s="84">
        <f t="shared" ref="AZ4:AZ11" si="24" xml:space="preserve"> AQ4 + AT4</f>
        <v>90.692380895114553</v>
      </c>
    </row>
    <row r="5" spans="1:52" x14ac:dyDescent="0.3">
      <c r="A5" s="13"/>
      <c r="B5" s="14" t="s">
        <v>21</v>
      </c>
      <c r="C5" s="14">
        <v>4</v>
      </c>
      <c r="D5" s="14">
        <v>17.5</v>
      </c>
      <c r="E5" s="20"/>
      <c r="F5" s="20"/>
      <c r="G5" s="20"/>
      <c r="H5" s="20"/>
      <c r="I5" s="20"/>
      <c r="J5" s="26"/>
      <c r="K5" s="20"/>
      <c r="L5" s="20"/>
      <c r="M5" s="20"/>
      <c r="N5" s="20"/>
      <c r="O5" s="49">
        <f t="shared" si="1"/>
        <v>0</v>
      </c>
      <c r="P5" s="61">
        <f t="shared" si="2"/>
        <v>0</v>
      </c>
      <c r="Q5" s="36" t="str">
        <f t="shared" si="3"/>
        <v/>
      </c>
      <c r="R5" s="49" t="str">
        <f t="shared" si="4"/>
        <v/>
      </c>
      <c r="S5" s="73" t="str">
        <f t="shared" si="5"/>
        <v/>
      </c>
      <c r="T5" s="61" t="str">
        <f t="shared" si="6"/>
        <v/>
      </c>
      <c r="U5" s="26" t="str">
        <f t="shared" si="0"/>
        <v/>
      </c>
      <c r="V5" s="83"/>
      <c r="W5" s="86">
        <v>12.5</v>
      </c>
      <c r="X5" s="84">
        <f t="shared" si="7"/>
        <v>73.705243608608924</v>
      </c>
      <c r="Y5" s="84">
        <f t="shared" si="8"/>
        <v>66.864724857002443</v>
      </c>
      <c r="Z5" s="86">
        <v>12.5</v>
      </c>
      <c r="AA5" s="84">
        <f t="shared" si="9"/>
        <v>0.58377360947354406</v>
      </c>
      <c r="AB5" s="85">
        <f t="shared" si="10"/>
        <v>0.56510368915154718</v>
      </c>
      <c r="AC5" s="86">
        <v>12.5</v>
      </c>
      <c r="AD5" s="84">
        <f t="shared" si="11"/>
        <v>7.6239682142857141</v>
      </c>
      <c r="AE5" s="85">
        <f t="shared" si="12"/>
        <v>9.1544026571428585</v>
      </c>
      <c r="AF5" s="86">
        <v>12.5</v>
      </c>
      <c r="AG5">
        <f t="shared" si="13"/>
        <v>18.087014567631805</v>
      </c>
      <c r="AH5">
        <f t="shared" si="14"/>
        <v>23.415768796703151</v>
      </c>
      <c r="AI5" s="86">
        <v>12.5</v>
      </c>
      <c r="AJ5">
        <f t="shared" si="15"/>
        <v>80.334278726858216</v>
      </c>
      <c r="AK5">
        <f t="shared" si="16"/>
        <v>74.122604545642503</v>
      </c>
      <c r="AL5" s="86">
        <v>12.5</v>
      </c>
      <c r="AM5" s="84">
        <v>1</v>
      </c>
      <c r="AN5" s="85">
        <v>0</v>
      </c>
      <c r="AO5" s="86">
        <v>12.5</v>
      </c>
      <c r="AP5" s="84">
        <f t="shared" si="17"/>
        <v>91.792258176240722</v>
      </c>
      <c r="AQ5" s="84">
        <f t="shared" si="18"/>
        <v>66.864724857002443</v>
      </c>
      <c r="AR5" s="86">
        <v>12.5</v>
      </c>
      <c r="AS5" s="84">
        <f t="shared" si="19"/>
        <v>0</v>
      </c>
      <c r="AT5" s="85">
        <f t="shared" si="20"/>
        <v>23.415768796703151</v>
      </c>
      <c r="AU5" s="86">
        <v>12.5</v>
      </c>
      <c r="AV5" s="84">
        <f t="shared" si="21"/>
        <v>100</v>
      </c>
      <c r="AW5" s="85">
        <f t="shared" si="22"/>
        <v>74.063313292769038</v>
      </c>
      <c r="AX5" s="86">
        <v>12.5</v>
      </c>
      <c r="AY5" s="84">
        <f t="shared" si="23"/>
        <v>91.792258176240722</v>
      </c>
      <c r="AZ5" s="84">
        <f t="shared" si="24"/>
        <v>90.280493653705591</v>
      </c>
    </row>
    <row r="6" spans="1:52" x14ac:dyDescent="0.3">
      <c r="A6" s="13"/>
      <c r="B6" s="14" t="s">
        <v>21</v>
      </c>
      <c r="C6" s="14">
        <v>5</v>
      </c>
      <c r="D6" s="14">
        <v>22.5</v>
      </c>
      <c r="E6" s="20"/>
      <c r="F6" s="20"/>
      <c r="G6" s="20"/>
      <c r="H6" s="20"/>
      <c r="I6" s="20"/>
      <c r="J6" s="26"/>
      <c r="K6" s="20"/>
      <c r="L6" s="20"/>
      <c r="M6" s="20"/>
      <c r="N6" s="20"/>
      <c r="O6" s="49">
        <f t="shared" si="1"/>
        <v>0</v>
      </c>
      <c r="P6" s="61">
        <f t="shared" si="2"/>
        <v>0</v>
      </c>
      <c r="Q6" s="36" t="str">
        <f t="shared" si="3"/>
        <v/>
      </c>
      <c r="R6" s="49" t="str">
        <f t="shared" si="4"/>
        <v/>
      </c>
      <c r="S6" s="73" t="str">
        <f t="shared" si="5"/>
        <v/>
      </c>
      <c r="T6" s="61" t="str">
        <f t="shared" si="6"/>
        <v/>
      </c>
      <c r="U6" s="26" t="str">
        <f t="shared" si="0"/>
        <v/>
      </c>
      <c r="V6" s="83"/>
      <c r="W6" s="86">
        <v>17.5</v>
      </c>
      <c r="X6" s="84">
        <f t="shared" si="7"/>
        <v>80.172435950493664</v>
      </c>
      <c r="Y6" s="84">
        <f t="shared" si="8"/>
        <v>73.158287670435911</v>
      </c>
      <c r="Z6" s="86">
        <v>17.5</v>
      </c>
      <c r="AA6" s="84">
        <f t="shared" si="9"/>
        <v>0.68035918488788827</v>
      </c>
      <c r="AB6" s="85">
        <f t="shared" si="10"/>
        <v>0.60037414161215741</v>
      </c>
      <c r="AC6" s="86">
        <v>17.5</v>
      </c>
      <c r="AD6" s="84">
        <f t="shared" si="11"/>
        <v>6.2937157619047612</v>
      </c>
      <c r="AE6" s="85">
        <f t="shared" si="12"/>
        <v>9.6560945476190483</v>
      </c>
      <c r="AF6" s="86">
        <v>17.5</v>
      </c>
      <c r="AG6">
        <f t="shared" si="13"/>
        <v>12.853489102713686</v>
      </c>
      <c r="AH6">
        <f t="shared" si="14"/>
        <v>16.585243640332887</v>
      </c>
      <c r="AI6" s="86">
        <v>17.5</v>
      </c>
      <c r="AJ6">
        <f t="shared" si="15"/>
        <v>86.201278218406216</v>
      </c>
      <c r="AK6">
        <f t="shared" si="16"/>
        <v>81.644176514137897</v>
      </c>
      <c r="AL6" s="86">
        <v>17.5</v>
      </c>
      <c r="AM6" s="84">
        <v>1</v>
      </c>
      <c r="AN6" s="85">
        <v>0</v>
      </c>
      <c r="AO6" s="86">
        <v>17.5</v>
      </c>
      <c r="AP6" s="84">
        <f t="shared" si="17"/>
        <v>93.025925053207345</v>
      </c>
      <c r="AQ6" s="84">
        <f t="shared" si="18"/>
        <v>73.158287670435911</v>
      </c>
      <c r="AR6" s="86">
        <v>17.5</v>
      </c>
      <c r="AS6" s="84">
        <f t="shared" si="19"/>
        <v>0</v>
      </c>
      <c r="AT6" s="85">
        <f t="shared" si="20"/>
        <v>16.585243640332887</v>
      </c>
      <c r="AU6" s="86">
        <v>17.5</v>
      </c>
      <c r="AV6" s="84">
        <f t="shared" si="21"/>
        <v>99.999999999999986</v>
      </c>
      <c r="AW6" s="85">
        <f t="shared" si="22"/>
        <v>81.519287910678926</v>
      </c>
      <c r="AX6" s="86">
        <v>17.5</v>
      </c>
      <c r="AY6" s="84">
        <f t="shared" si="23"/>
        <v>93.025925053207345</v>
      </c>
      <c r="AZ6" s="84">
        <f t="shared" si="24"/>
        <v>89.743531310768802</v>
      </c>
    </row>
    <row r="7" spans="1:52" x14ac:dyDescent="0.3">
      <c r="A7" s="13"/>
      <c r="B7" s="14" t="s">
        <v>21</v>
      </c>
      <c r="C7" s="14">
        <v>6</v>
      </c>
      <c r="D7" s="14">
        <v>27.5</v>
      </c>
      <c r="E7" s="20"/>
      <c r="F7" s="20"/>
      <c r="G7" s="20"/>
      <c r="H7" s="20"/>
      <c r="I7" s="20"/>
      <c r="J7" s="26"/>
      <c r="K7" s="20"/>
      <c r="L7" s="20"/>
      <c r="M7" s="20"/>
      <c r="N7" s="20"/>
      <c r="O7" s="49">
        <f t="shared" si="1"/>
        <v>0</v>
      </c>
      <c r="P7" s="61">
        <f t="shared" si="2"/>
        <v>0</v>
      </c>
      <c r="Q7" s="36" t="str">
        <f t="shared" si="3"/>
        <v/>
      </c>
      <c r="R7" s="49" t="str">
        <f t="shared" si="4"/>
        <v/>
      </c>
      <c r="S7" s="73" t="str">
        <f t="shared" si="5"/>
        <v/>
      </c>
      <c r="T7" s="61" t="str">
        <f t="shared" si="6"/>
        <v/>
      </c>
      <c r="U7" s="26" t="str">
        <f t="shared" si="0"/>
        <v/>
      </c>
      <c r="V7" s="83"/>
      <c r="W7" s="86">
        <v>22.5</v>
      </c>
      <c r="X7" s="84">
        <f t="shared" si="7"/>
        <v>23.26314751526537</v>
      </c>
      <c r="Y7" s="84">
        <f t="shared" si="8"/>
        <v>80.254764248216517</v>
      </c>
      <c r="Z7" s="86">
        <v>22.5</v>
      </c>
      <c r="AA7" s="84">
        <f t="shared" si="9"/>
        <v>6.1942394190775971</v>
      </c>
      <c r="AB7" s="85">
        <f t="shared" si="10"/>
        <v>0.54476222115457318</v>
      </c>
      <c r="AC7" s="86">
        <v>22.5</v>
      </c>
      <c r="AD7" s="84">
        <f t="shared" si="11"/>
        <v>23.386338547619047</v>
      </c>
      <c r="AE7" s="85">
        <f t="shared" si="12"/>
        <v>9.8403080000000003</v>
      </c>
      <c r="AF7" s="86">
        <v>22.5</v>
      </c>
      <c r="AG7">
        <f t="shared" si="13"/>
        <v>47.156274518037982</v>
      </c>
      <c r="AH7">
        <f t="shared" si="14"/>
        <v>9.3601655306289047</v>
      </c>
      <c r="AI7" s="86">
        <v>22.5</v>
      </c>
      <c r="AJ7">
        <f t="shared" si="15"/>
        <v>38.968102828975539</v>
      </c>
      <c r="AK7">
        <f t="shared" si="16"/>
        <v>89.555127082364265</v>
      </c>
      <c r="AL7" s="86">
        <v>22.5</v>
      </c>
      <c r="AM7" s="84">
        <v>1</v>
      </c>
      <c r="AN7" s="85">
        <v>0</v>
      </c>
      <c r="AO7" s="86">
        <v>22.5</v>
      </c>
      <c r="AP7" s="84">
        <f t="shared" si="17"/>
        <v>70.419422033303348</v>
      </c>
      <c r="AQ7" s="84">
        <f t="shared" si="18"/>
        <v>80.254764248216517</v>
      </c>
      <c r="AR7" s="86">
        <v>22.5</v>
      </c>
      <c r="AS7" s="84">
        <f t="shared" si="19"/>
        <v>0</v>
      </c>
      <c r="AT7" s="85">
        <f t="shared" si="20"/>
        <v>9.3601655306289047</v>
      </c>
      <c r="AU7" s="86">
        <v>22.5</v>
      </c>
      <c r="AV7" s="84">
        <f t="shared" si="21"/>
        <v>100</v>
      </c>
      <c r="AW7" s="85">
        <f t="shared" si="22"/>
        <v>89.555127082364265</v>
      </c>
      <c r="AX7" s="86">
        <v>22.5</v>
      </c>
      <c r="AY7" s="84">
        <f t="shared" si="23"/>
        <v>70.419422033303348</v>
      </c>
      <c r="AZ7" s="84">
        <f t="shared" si="24"/>
        <v>89.614929778845422</v>
      </c>
    </row>
    <row r="8" spans="1:52" x14ac:dyDescent="0.3">
      <c r="A8" s="13"/>
      <c r="B8" s="14" t="s">
        <v>21</v>
      </c>
      <c r="C8" s="14">
        <v>7</v>
      </c>
      <c r="D8" s="14">
        <v>32.5</v>
      </c>
      <c r="E8" s="20"/>
      <c r="F8" s="20"/>
      <c r="G8" s="20"/>
      <c r="H8" s="20"/>
      <c r="I8" s="20"/>
      <c r="J8" s="26"/>
      <c r="K8" s="20"/>
      <c r="L8" s="20"/>
      <c r="M8" s="20"/>
      <c r="N8" s="20"/>
      <c r="O8" s="49">
        <f t="shared" si="1"/>
        <v>0</v>
      </c>
      <c r="P8" s="61">
        <f t="shared" si="2"/>
        <v>0</v>
      </c>
      <c r="Q8" s="36" t="str">
        <f t="shared" si="3"/>
        <v/>
      </c>
      <c r="R8" s="49" t="str">
        <f t="shared" si="4"/>
        <v/>
      </c>
      <c r="S8" s="73" t="str">
        <f t="shared" si="5"/>
        <v/>
      </c>
      <c r="T8" s="61" t="str">
        <f t="shared" si="6"/>
        <v/>
      </c>
      <c r="U8" s="26" t="str">
        <f t="shared" si="0"/>
        <v/>
      </c>
      <c r="V8" s="83"/>
      <c r="W8" s="86">
        <v>27.5</v>
      </c>
      <c r="X8" s="84" t="e">
        <f t="shared" si="7"/>
        <v>#DIV/0!</v>
      </c>
      <c r="Y8" s="84" t="e">
        <f t="shared" si="8"/>
        <v>#DIV/0!</v>
      </c>
      <c r="Z8" s="86">
        <v>27.5</v>
      </c>
      <c r="AA8" s="84" t="e">
        <f t="shared" si="9"/>
        <v>#DIV/0!</v>
      </c>
      <c r="AB8" s="85" t="e">
        <f t="shared" si="10"/>
        <v>#DIV/0!</v>
      </c>
      <c r="AC8" s="86">
        <v>27.5</v>
      </c>
      <c r="AD8" s="84" t="e">
        <f t="shared" si="11"/>
        <v>#DIV/0!</v>
      </c>
      <c r="AE8" s="85" t="e">
        <f t="shared" si="12"/>
        <v>#DIV/0!</v>
      </c>
      <c r="AF8" s="86">
        <v>27.5</v>
      </c>
      <c r="AG8" t="e">
        <f t="shared" si="13"/>
        <v>#DIV/0!</v>
      </c>
      <c r="AH8" t="e">
        <f t="shared" si="14"/>
        <v>#DIV/0!</v>
      </c>
      <c r="AI8" s="86">
        <v>27.5</v>
      </c>
      <c r="AJ8" t="e">
        <f t="shared" si="15"/>
        <v>#DIV/0!</v>
      </c>
      <c r="AK8" t="e">
        <f t="shared" si="16"/>
        <v>#DIV/0!</v>
      </c>
      <c r="AL8" s="86">
        <v>27.5</v>
      </c>
      <c r="AM8" s="84">
        <v>1</v>
      </c>
      <c r="AN8" s="85">
        <v>0</v>
      </c>
      <c r="AO8" s="86">
        <v>27.5</v>
      </c>
      <c r="AP8" s="84" t="e">
        <f t="shared" si="17"/>
        <v>#DIV/0!</v>
      </c>
      <c r="AQ8" s="84" t="e">
        <f t="shared" si="18"/>
        <v>#DIV/0!</v>
      </c>
      <c r="AR8" s="86">
        <v>27.5</v>
      </c>
      <c r="AS8" s="84">
        <f t="shared" si="19"/>
        <v>0</v>
      </c>
      <c r="AT8" s="85" t="e">
        <f t="shared" si="20"/>
        <v>#DIV/0!</v>
      </c>
      <c r="AU8" s="86">
        <v>27.5</v>
      </c>
      <c r="AV8" s="84" t="e">
        <f t="shared" si="21"/>
        <v>#DIV/0!</v>
      </c>
      <c r="AW8" s="85" t="e">
        <f t="shared" si="22"/>
        <v>#DIV/0!</v>
      </c>
      <c r="AX8" s="86">
        <v>27.5</v>
      </c>
      <c r="AY8" s="84" t="e">
        <f t="shared" si="23"/>
        <v>#DIV/0!</v>
      </c>
      <c r="AZ8" s="84" t="e">
        <f t="shared" si="24"/>
        <v>#DIV/0!</v>
      </c>
    </row>
    <row r="9" spans="1:52" x14ac:dyDescent="0.3">
      <c r="A9" s="13"/>
      <c r="B9" s="14" t="s">
        <v>21</v>
      </c>
      <c r="C9" s="14">
        <v>8</v>
      </c>
      <c r="D9" s="14">
        <v>37.5</v>
      </c>
      <c r="E9" s="20"/>
      <c r="F9" s="20"/>
      <c r="G9" s="20"/>
      <c r="H9" s="20"/>
      <c r="I9" s="20"/>
      <c r="J9" s="26"/>
      <c r="K9" s="20"/>
      <c r="L9" s="20"/>
      <c r="M9" s="20"/>
      <c r="N9" s="20"/>
      <c r="O9" s="49">
        <f t="shared" si="1"/>
        <v>0</v>
      </c>
      <c r="P9" s="61">
        <f t="shared" si="2"/>
        <v>0</v>
      </c>
      <c r="Q9" s="36" t="str">
        <f t="shared" si="3"/>
        <v/>
      </c>
      <c r="R9" s="49" t="str">
        <f t="shared" si="4"/>
        <v/>
      </c>
      <c r="S9" s="73" t="str">
        <f t="shared" si="5"/>
        <v/>
      </c>
      <c r="T9" s="61" t="str">
        <f t="shared" si="6"/>
        <v/>
      </c>
      <c r="U9" s="26" t="str">
        <f t="shared" si="0"/>
        <v/>
      </c>
      <c r="V9" s="83"/>
      <c r="W9" s="86">
        <v>32.5</v>
      </c>
      <c r="X9" s="84" t="e">
        <f t="shared" si="7"/>
        <v>#DIV/0!</v>
      </c>
      <c r="Y9" s="84" t="e">
        <f t="shared" si="8"/>
        <v>#DIV/0!</v>
      </c>
      <c r="Z9" s="86">
        <v>32.5</v>
      </c>
      <c r="AA9" s="84" t="e">
        <f t="shared" si="9"/>
        <v>#DIV/0!</v>
      </c>
      <c r="AB9" s="85" t="e">
        <f t="shared" si="10"/>
        <v>#DIV/0!</v>
      </c>
      <c r="AC9" s="86">
        <v>32.5</v>
      </c>
      <c r="AD9" s="84" t="e">
        <f t="shared" si="11"/>
        <v>#DIV/0!</v>
      </c>
      <c r="AE9" s="85" t="e">
        <f t="shared" si="12"/>
        <v>#DIV/0!</v>
      </c>
      <c r="AF9" s="86">
        <v>32.5</v>
      </c>
      <c r="AG9" t="e">
        <f t="shared" si="13"/>
        <v>#DIV/0!</v>
      </c>
      <c r="AH9" t="e">
        <f t="shared" si="14"/>
        <v>#DIV/0!</v>
      </c>
      <c r="AI9" s="86">
        <v>32.5</v>
      </c>
      <c r="AJ9" t="e">
        <f t="shared" si="15"/>
        <v>#DIV/0!</v>
      </c>
      <c r="AK9" t="e">
        <f t="shared" si="16"/>
        <v>#DIV/0!</v>
      </c>
      <c r="AL9" s="86">
        <v>32.5</v>
      </c>
      <c r="AM9" s="84">
        <v>1</v>
      </c>
      <c r="AN9" s="85">
        <v>1</v>
      </c>
      <c r="AO9" s="86">
        <v>32.5</v>
      </c>
      <c r="AP9" s="84" t="e">
        <f t="shared" si="17"/>
        <v>#DIV/0!</v>
      </c>
      <c r="AQ9" s="84" t="e">
        <f t="shared" si="18"/>
        <v>#DIV/0!</v>
      </c>
      <c r="AR9" s="86">
        <v>32.5</v>
      </c>
      <c r="AS9" s="84">
        <f t="shared" si="19"/>
        <v>0</v>
      </c>
      <c r="AT9" s="85">
        <f t="shared" si="20"/>
        <v>0</v>
      </c>
      <c r="AU9" s="86">
        <v>32.5</v>
      </c>
      <c r="AV9" s="84" t="e">
        <f t="shared" si="21"/>
        <v>#DIV/0!</v>
      </c>
      <c r="AW9" s="85" t="e">
        <f t="shared" si="22"/>
        <v>#DIV/0!</v>
      </c>
      <c r="AX9" s="86">
        <v>32.5</v>
      </c>
      <c r="AY9" s="84" t="e">
        <f t="shared" si="23"/>
        <v>#DIV/0!</v>
      </c>
      <c r="AZ9" s="84" t="e">
        <f t="shared" si="24"/>
        <v>#DIV/0!</v>
      </c>
    </row>
    <row r="10" spans="1:52" ht="15" thickBot="1" x14ac:dyDescent="0.35">
      <c r="A10" s="16"/>
      <c r="B10" s="17" t="s">
        <v>21</v>
      </c>
      <c r="C10" s="17">
        <v>9</v>
      </c>
      <c r="D10" s="17">
        <v>42.5</v>
      </c>
      <c r="E10" s="20"/>
      <c r="F10" s="20"/>
      <c r="G10" s="20"/>
      <c r="H10" s="20"/>
      <c r="I10" s="20"/>
      <c r="J10" s="26"/>
      <c r="K10" s="20"/>
      <c r="L10" s="20"/>
      <c r="M10" s="20"/>
      <c r="N10" s="20"/>
      <c r="O10" s="49">
        <f t="shared" si="1"/>
        <v>0</v>
      </c>
      <c r="P10" s="61">
        <f t="shared" si="2"/>
        <v>0</v>
      </c>
      <c r="Q10" s="36" t="str">
        <f t="shared" si="3"/>
        <v/>
      </c>
      <c r="R10" s="49" t="str">
        <f t="shared" si="4"/>
        <v/>
      </c>
      <c r="S10" s="73" t="str">
        <f t="shared" si="5"/>
        <v/>
      </c>
      <c r="T10" s="61" t="str">
        <f t="shared" si="6"/>
        <v/>
      </c>
      <c r="U10" s="26" t="str">
        <f t="shared" si="0"/>
        <v/>
      </c>
      <c r="V10" s="83"/>
      <c r="W10" s="86">
        <v>37.5</v>
      </c>
      <c r="X10" s="84" t="e">
        <f t="shared" si="7"/>
        <v>#DIV/0!</v>
      </c>
      <c r="Y10" s="84" t="e">
        <f t="shared" si="8"/>
        <v>#DIV/0!</v>
      </c>
      <c r="Z10" s="86">
        <v>37.5</v>
      </c>
      <c r="AA10" s="84" t="e">
        <f t="shared" si="9"/>
        <v>#DIV/0!</v>
      </c>
      <c r="AB10" s="85" t="e">
        <f t="shared" si="10"/>
        <v>#DIV/0!</v>
      </c>
      <c r="AC10" s="86">
        <v>37.5</v>
      </c>
      <c r="AD10" s="84" t="e">
        <f t="shared" si="11"/>
        <v>#DIV/0!</v>
      </c>
      <c r="AE10" s="85" t="e">
        <f t="shared" si="12"/>
        <v>#DIV/0!</v>
      </c>
      <c r="AF10" s="86">
        <v>37.5</v>
      </c>
      <c r="AG10" t="e">
        <f t="shared" si="13"/>
        <v>#DIV/0!</v>
      </c>
      <c r="AH10" t="e">
        <f t="shared" si="14"/>
        <v>#DIV/0!</v>
      </c>
      <c r="AI10" s="86">
        <v>37.5</v>
      </c>
      <c r="AJ10" t="e">
        <f t="shared" si="15"/>
        <v>#DIV/0!</v>
      </c>
      <c r="AK10" t="e">
        <f t="shared" si="16"/>
        <v>#DIV/0!</v>
      </c>
      <c r="AL10" s="86">
        <v>37.5</v>
      </c>
      <c r="AM10" s="84">
        <v>1</v>
      </c>
      <c r="AN10" s="85">
        <v>1</v>
      </c>
      <c r="AO10" s="86">
        <v>37.5</v>
      </c>
      <c r="AP10" s="84" t="e">
        <f t="shared" si="17"/>
        <v>#DIV/0!</v>
      </c>
      <c r="AQ10" s="84" t="e">
        <f t="shared" si="18"/>
        <v>#DIV/0!</v>
      </c>
      <c r="AR10" s="86">
        <v>37.5</v>
      </c>
      <c r="AS10" s="84">
        <f t="shared" si="19"/>
        <v>0</v>
      </c>
      <c r="AT10" s="85">
        <f t="shared" si="20"/>
        <v>0</v>
      </c>
      <c r="AU10" s="86">
        <v>37.5</v>
      </c>
      <c r="AV10" s="84" t="e">
        <f t="shared" si="21"/>
        <v>#DIV/0!</v>
      </c>
      <c r="AW10" s="85" t="e">
        <f t="shared" si="22"/>
        <v>#DIV/0!</v>
      </c>
      <c r="AX10" s="86">
        <v>37.5</v>
      </c>
      <c r="AY10" s="84" t="e">
        <f t="shared" si="23"/>
        <v>#DIV/0!</v>
      </c>
      <c r="AZ10" s="84" t="e">
        <f t="shared" si="24"/>
        <v>#DIV/0!</v>
      </c>
    </row>
    <row r="11" spans="1:52" x14ac:dyDescent="0.3">
      <c r="A11" s="10">
        <v>4</v>
      </c>
      <c r="B11" s="11" t="s">
        <v>22</v>
      </c>
      <c r="C11" s="11">
        <v>1</v>
      </c>
      <c r="D11" s="11">
        <v>2.5</v>
      </c>
      <c r="E11" s="11">
        <v>0.6139</v>
      </c>
      <c r="F11" s="11">
        <v>0.87780000000000002</v>
      </c>
      <c r="G11" s="11">
        <v>0.63729999999999998</v>
      </c>
      <c r="H11" s="11">
        <v>0.24049999999999999</v>
      </c>
      <c r="I11" s="11">
        <v>0.91133004900000003</v>
      </c>
      <c r="J11" s="12">
        <v>7.6639837000000002E-2</v>
      </c>
      <c r="K11" s="11">
        <v>15.528600000000001</v>
      </c>
      <c r="L11" s="11">
        <v>4.7882999999999996</v>
      </c>
      <c r="M11" s="11">
        <v>0.50829999999999997</v>
      </c>
      <c r="N11" s="11">
        <v>4.28</v>
      </c>
      <c r="O11" s="47">
        <f t="shared" si="1"/>
        <v>0.30511770978972913</v>
      </c>
      <c r="P11" s="59">
        <f t="shared" si="2"/>
        <v>8.4096685979421243E-2</v>
      </c>
      <c r="Q11" s="34">
        <f t="shared" si="3"/>
        <v>22.10210238103079</v>
      </c>
      <c r="R11" s="47">
        <f t="shared" si="4"/>
        <v>0.28680188382389388</v>
      </c>
      <c r="S11" s="71">
        <f t="shared" si="5"/>
        <v>5.4742740714285718</v>
      </c>
      <c r="T11" s="59">
        <f t="shared" si="6"/>
        <v>72.136821663716745</v>
      </c>
      <c r="U11" s="12">
        <f t="shared" si="0"/>
        <v>23.453262656666194</v>
      </c>
      <c r="V11" s="32"/>
      <c r="W11" s="86">
        <v>42.5</v>
      </c>
      <c r="X11" s="84" t="e">
        <f t="shared" si="7"/>
        <v>#DIV/0!</v>
      </c>
      <c r="Y11" s="84">
        <f t="shared" si="8"/>
        <v>25.985679480057094</v>
      </c>
      <c r="Z11" s="86">
        <v>42.5</v>
      </c>
      <c r="AA11" s="84" t="e">
        <f t="shared" si="9"/>
        <v>#DIV/0!</v>
      </c>
      <c r="AB11" s="85">
        <f t="shared" si="10"/>
        <v>0.20443919331515331</v>
      </c>
      <c r="AC11" s="86">
        <v>42.5</v>
      </c>
      <c r="AD11" s="84" t="e">
        <f t="shared" si="11"/>
        <v>#DIV/0!</v>
      </c>
      <c r="AE11" s="85">
        <f t="shared" si="12"/>
        <v>4.2368030000000001</v>
      </c>
      <c r="AF11" s="86">
        <v>42.5</v>
      </c>
      <c r="AG11" t="e">
        <f t="shared" si="13"/>
        <v>#DIV/0!</v>
      </c>
      <c r="AH11">
        <f t="shared" si="14"/>
        <v>69.573078326627751</v>
      </c>
      <c r="AI11" s="86">
        <v>42.5</v>
      </c>
      <c r="AJ11" t="e">
        <f t="shared" si="15"/>
        <v>#DIV/0!</v>
      </c>
      <c r="AK11">
        <f t="shared" si="16"/>
        <v>27.193404431466206</v>
      </c>
      <c r="AL11" s="86">
        <v>42.5</v>
      </c>
      <c r="AM11" s="84">
        <v>1</v>
      </c>
      <c r="AN11" s="85">
        <v>1</v>
      </c>
      <c r="AO11" s="86">
        <v>42.5</v>
      </c>
      <c r="AP11" s="84" t="e">
        <f t="shared" si="17"/>
        <v>#DIV/0!</v>
      </c>
      <c r="AQ11" s="84">
        <f t="shared" si="18"/>
        <v>95.558757806684838</v>
      </c>
      <c r="AR11" s="86">
        <v>42.5</v>
      </c>
      <c r="AS11" s="84">
        <f t="shared" si="19"/>
        <v>0</v>
      </c>
      <c r="AT11" s="85">
        <f t="shared" si="20"/>
        <v>0</v>
      </c>
      <c r="AU11" s="86">
        <v>42.5</v>
      </c>
      <c r="AV11" s="84" t="e">
        <f t="shared" si="21"/>
        <v>#DIV/0!</v>
      </c>
      <c r="AW11" s="85">
        <f t="shared" si="22"/>
        <v>100</v>
      </c>
      <c r="AX11" s="86">
        <v>42.5</v>
      </c>
      <c r="AY11" s="84" t="e">
        <f t="shared" si="23"/>
        <v>#DIV/0!</v>
      </c>
      <c r="AZ11" s="84">
        <f t="shared" si="24"/>
        <v>95.558757806684838</v>
      </c>
    </row>
    <row r="12" spans="1:52" x14ac:dyDescent="0.3">
      <c r="A12" s="13">
        <v>5</v>
      </c>
      <c r="B12" s="14" t="s">
        <v>22</v>
      </c>
      <c r="C12" s="14">
        <v>2</v>
      </c>
      <c r="D12" s="14">
        <v>7.5</v>
      </c>
      <c r="E12" s="14">
        <v>0.61439999999999995</v>
      </c>
      <c r="F12" s="14">
        <v>0.86609999999999998</v>
      </c>
      <c r="G12" s="14">
        <v>0.63390000000000002</v>
      </c>
      <c r="H12" s="14">
        <v>0.23219999999999999</v>
      </c>
      <c r="I12" s="14">
        <v>0.92252681800000003</v>
      </c>
      <c r="J12" s="15">
        <v>0.13278753600000001</v>
      </c>
      <c r="K12" s="14">
        <v>29.376200000000001</v>
      </c>
      <c r="L12" s="14">
        <v>7.8459000000000003</v>
      </c>
      <c r="M12" s="14">
        <v>0.52029999999999998</v>
      </c>
      <c r="N12" s="14">
        <v>7.3255999999999997</v>
      </c>
      <c r="O12" s="48">
        <f t="shared" si="1"/>
        <v>0.57720585669828839</v>
      </c>
      <c r="P12" s="60">
        <f t="shared" si="2"/>
        <v>0.14393894458197387</v>
      </c>
      <c r="Q12" s="35">
        <f t="shared" si="3"/>
        <v>43.326691211631449</v>
      </c>
      <c r="R12" s="48">
        <f t="shared" si="4"/>
        <v>0.42890033007591766</v>
      </c>
      <c r="S12" s="72">
        <f t="shared" si="5"/>
        <v>9.4848240000000015</v>
      </c>
      <c r="T12" s="60">
        <f t="shared" si="6"/>
        <v>46.759584458292629</v>
      </c>
      <c r="U12" s="15">
        <f t="shared" si="0"/>
        <v>48.094663576037213</v>
      </c>
      <c r="V12" s="3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</row>
    <row r="13" spans="1:52" ht="15" thickBot="1" x14ac:dyDescent="0.35">
      <c r="A13" s="13">
        <v>6</v>
      </c>
      <c r="B13" s="14" t="s">
        <v>22</v>
      </c>
      <c r="C13" s="14">
        <v>3</v>
      </c>
      <c r="D13" s="14">
        <v>12.5</v>
      </c>
      <c r="E13" s="14">
        <v>0.61560000000000004</v>
      </c>
      <c r="F13" s="14">
        <v>0.77929999999999999</v>
      </c>
      <c r="G13" s="14">
        <v>0.62919999999999998</v>
      </c>
      <c r="H13" s="14">
        <v>0.15010000000000001</v>
      </c>
      <c r="I13" s="14">
        <v>0.91692119699999997</v>
      </c>
      <c r="J13" s="15">
        <v>0.18118696000000001</v>
      </c>
      <c r="K13" s="14">
        <v>45.5871</v>
      </c>
      <c r="L13" s="14">
        <v>10.574299999999999</v>
      </c>
      <c r="M13" s="14">
        <v>0.51749999999999996</v>
      </c>
      <c r="N13" s="14">
        <v>10.056800000000001</v>
      </c>
      <c r="O13" s="48">
        <f t="shared" si="1"/>
        <v>0.89572991434870886</v>
      </c>
      <c r="P13" s="60">
        <f t="shared" si="2"/>
        <v>0.19760363354155225</v>
      </c>
      <c r="Q13" s="35">
        <f t="shared" si="3"/>
        <v>69.812628080715669</v>
      </c>
      <c r="R13" s="48">
        <f t="shared" si="4"/>
        <v>0.63141052082893223</v>
      </c>
      <c r="S13" s="72">
        <f t="shared" si="5"/>
        <v>12.941925714285714</v>
      </c>
      <c r="T13" s="60">
        <f t="shared" si="6"/>
        <v>16.614035684169679</v>
      </c>
      <c r="U13" s="15">
        <f t="shared" si="0"/>
        <v>80.776724496312369</v>
      </c>
      <c r="V13" s="32"/>
      <c r="W13" s="87" t="s">
        <v>58</v>
      </c>
      <c r="X13" s="100" t="s">
        <v>16</v>
      </c>
      <c r="Y13" s="100"/>
      <c r="Z13" s="87" t="s">
        <v>58</v>
      </c>
      <c r="AA13" s="98" t="s">
        <v>17</v>
      </c>
      <c r="AB13" s="99"/>
      <c r="AC13" s="87" t="s">
        <v>58</v>
      </c>
      <c r="AD13" s="98" t="s">
        <v>18</v>
      </c>
      <c r="AE13" s="99"/>
      <c r="AF13" s="87" t="s">
        <v>58</v>
      </c>
      <c r="AG13" s="100" t="s">
        <v>19</v>
      </c>
      <c r="AH13" s="100"/>
      <c r="AI13" s="87" t="s">
        <v>58</v>
      </c>
      <c r="AJ13" s="100" t="s">
        <v>20</v>
      </c>
      <c r="AK13" s="100"/>
      <c r="AL13" s="87" t="s">
        <v>58</v>
      </c>
      <c r="AM13" s="95" t="s">
        <v>53</v>
      </c>
      <c r="AN13" s="96"/>
      <c r="AO13" s="87" t="s">
        <v>58</v>
      </c>
      <c r="AP13" s="92" t="s">
        <v>54</v>
      </c>
      <c r="AQ13" s="92" t="s">
        <v>54</v>
      </c>
      <c r="AR13" s="87" t="s">
        <v>58</v>
      </c>
      <c r="AS13" s="95" t="s">
        <v>55</v>
      </c>
      <c r="AT13" s="96"/>
      <c r="AU13" s="87" t="s">
        <v>58</v>
      </c>
      <c r="AV13" s="95" t="s">
        <v>56</v>
      </c>
      <c r="AW13" s="96"/>
      <c r="AX13" s="87" t="s">
        <v>58</v>
      </c>
      <c r="AY13" s="97" t="s">
        <v>57</v>
      </c>
      <c r="AZ13" s="97"/>
    </row>
    <row r="14" spans="1:52" ht="15" thickBot="1" x14ac:dyDescent="0.35">
      <c r="A14" s="13">
        <v>7</v>
      </c>
      <c r="B14" s="14" t="s">
        <v>22</v>
      </c>
      <c r="C14" s="14">
        <v>4</v>
      </c>
      <c r="D14" s="14">
        <v>17.5</v>
      </c>
      <c r="E14" s="14">
        <v>0.61650000000000005</v>
      </c>
      <c r="F14" s="14">
        <v>0.81669999999999998</v>
      </c>
      <c r="G14" s="14">
        <v>0.63239999999999996</v>
      </c>
      <c r="H14" s="14">
        <v>0.18429999999999999</v>
      </c>
      <c r="I14" s="14">
        <v>0.92057942100000001</v>
      </c>
      <c r="J14" s="15">
        <v>0.116159077</v>
      </c>
      <c r="K14" s="14">
        <v>33.590200000000003</v>
      </c>
      <c r="L14" s="14">
        <v>6.9409999999999998</v>
      </c>
      <c r="M14" s="14">
        <v>0.51919999999999999</v>
      </c>
      <c r="N14" s="14">
        <v>6.4218000000000002</v>
      </c>
      <c r="O14" s="48">
        <f t="shared" si="1"/>
        <v>0.66000572462288676</v>
      </c>
      <c r="P14" s="60">
        <f t="shared" si="2"/>
        <v>0.1261803967342634</v>
      </c>
      <c r="Q14" s="35">
        <f t="shared" si="3"/>
        <v>53.382532788862335</v>
      </c>
      <c r="R14" s="48">
        <f t="shared" si="4"/>
        <v>0.38543537439474618</v>
      </c>
      <c r="S14" s="72">
        <f t="shared" si="5"/>
        <v>8.2970769285714283</v>
      </c>
      <c r="T14" s="60">
        <f t="shared" si="6"/>
        <v>37.934954908171491</v>
      </c>
      <c r="U14" s="15">
        <f t="shared" si="0"/>
        <v>58.458170647412921</v>
      </c>
      <c r="V14" s="32"/>
      <c r="X14" s="89" t="s">
        <v>51</v>
      </c>
      <c r="Y14" s="90" t="s">
        <v>52</v>
      </c>
      <c r="AA14" s="89" t="s">
        <v>51</v>
      </c>
      <c r="AB14" s="90" t="s">
        <v>52</v>
      </c>
      <c r="AC14" s="19"/>
      <c r="AD14" s="89" t="s">
        <v>51</v>
      </c>
      <c r="AE14" s="90" t="s">
        <v>52</v>
      </c>
      <c r="AG14" s="89" t="s">
        <v>51</v>
      </c>
      <c r="AH14" s="90" t="s">
        <v>52</v>
      </c>
      <c r="AJ14" s="89" t="s">
        <v>51</v>
      </c>
      <c r="AK14" s="90" t="s">
        <v>52</v>
      </c>
      <c r="AM14" s="89" t="s">
        <v>51</v>
      </c>
      <c r="AN14" s="90" t="s">
        <v>52</v>
      </c>
      <c r="AP14" s="89" t="s">
        <v>51</v>
      </c>
      <c r="AQ14" s="90" t="s">
        <v>52</v>
      </c>
      <c r="AS14" s="89" t="s">
        <v>51</v>
      </c>
      <c r="AT14" s="90" t="s">
        <v>52</v>
      </c>
      <c r="AU14" s="19"/>
      <c r="AV14" s="89" t="s">
        <v>51</v>
      </c>
      <c r="AW14" s="90" t="s">
        <v>52</v>
      </c>
      <c r="AY14" s="89" t="s">
        <v>51</v>
      </c>
      <c r="AZ14" s="90" t="s">
        <v>52</v>
      </c>
    </row>
    <row r="15" spans="1:52" x14ac:dyDescent="0.3">
      <c r="A15" s="13">
        <v>8</v>
      </c>
      <c r="B15" s="14" t="s">
        <v>22</v>
      </c>
      <c r="C15" s="14">
        <v>5</v>
      </c>
      <c r="D15" s="14">
        <v>22.5</v>
      </c>
      <c r="E15" s="14">
        <v>0.61770000000000003</v>
      </c>
      <c r="F15" s="14">
        <v>0.77359999999999995</v>
      </c>
      <c r="G15" s="14">
        <v>0.63180000000000003</v>
      </c>
      <c r="H15" s="14">
        <v>0.14180000000000001</v>
      </c>
      <c r="I15" s="14">
        <v>0.90955740900000004</v>
      </c>
      <c r="J15" s="15">
        <v>0.12326272100000001</v>
      </c>
      <c r="K15" s="14">
        <v>42.310200000000002</v>
      </c>
      <c r="L15" s="14">
        <v>7.4088000000000003</v>
      </c>
      <c r="M15" s="14">
        <v>0.51170000000000004</v>
      </c>
      <c r="N15" s="14">
        <v>6.8971</v>
      </c>
      <c r="O15" s="48">
        <f t="shared" si="1"/>
        <v>0.83134289792675431</v>
      </c>
      <c r="P15" s="60">
        <f t="shared" si="2"/>
        <v>0.13551945160482856</v>
      </c>
      <c r="Q15" s="35">
        <f t="shared" si="3"/>
        <v>69.582344632192573</v>
      </c>
      <c r="R15" s="48">
        <f t="shared" si="4"/>
        <v>0.4714127155703291</v>
      </c>
      <c r="S15" s="72">
        <f t="shared" si="5"/>
        <v>8.8044800714285714</v>
      </c>
      <c r="T15" s="60">
        <f t="shared" si="6"/>
        <v>21.141762580808532</v>
      </c>
      <c r="U15" s="15">
        <f t="shared" si="0"/>
        <v>76.696643008928021</v>
      </c>
      <c r="V15" s="32"/>
      <c r="W15" s="86">
        <v>2.5</v>
      </c>
      <c r="X15" s="84">
        <f t="shared" ref="X15:X23" si="25">AVERAGE(Q92,Q110,Q119,Q128)</f>
        <v>24.16640093920789</v>
      </c>
      <c r="Y15" s="84">
        <f t="shared" ref="Y15:Y23" si="26">AVERAGE(Q101,Q137,Q146,Q155,Q164,Q173)</f>
        <v>22.791822922991681</v>
      </c>
      <c r="Z15" s="86">
        <v>2.5</v>
      </c>
      <c r="AA15" s="84">
        <f t="shared" ref="AA15:AA23" si="27">AVERAGE(R92,R110,R119,R128)</f>
        <v>0.33082498988620407</v>
      </c>
      <c r="AB15" s="85">
        <f t="shared" ref="AB15:AB23" si="28">AVERAGE(R101,R137,R146,R155,R164,R173)</f>
        <v>0.51128539859291811</v>
      </c>
      <c r="AC15" s="86">
        <v>2.5</v>
      </c>
      <c r="AD15" s="84">
        <f t="shared" ref="AD15:AD23" si="29">AVERAGE(S92,S110,S119,S128)</f>
        <v>3.7729445714285714</v>
      </c>
      <c r="AE15" s="85">
        <f t="shared" ref="AE15:AE23" si="30">AVERAGE(S101,S137,S146,S155,S164,S173)</f>
        <v>5.8623436428571436</v>
      </c>
      <c r="AF15" s="86">
        <v>2.5</v>
      </c>
      <c r="AG15">
        <f t="shared" ref="AG15:AG23" si="31">AVERAGE(T92,T110,T119,T128)</f>
        <v>71.729829499477333</v>
      </c>
      <c r="AH15">
        <f t="shared" ref="AH15:AH23" si="32">AVERAGE(T101,T137,T146,T155,T164,T173)</f>
        <v>70.834548035558257</v>
      </c>
      <c r="AI15" s="86">
        <v>2.5</v>
      </c>
      <c r="AJ15">
        <f t="shared" ref="AJ15:AJ23" si="33">AVERAGE(U92,U110,U119,U128)</f>
        <v>25.203516766137867</v>
      </c>
      <c r="AK15">
        <f t="shared" ref="AK15:AK23" si="34">AVERAGE(U101,U137,U146,U155,U164,U173)</f>
        <v>24.466457953090661</v>
      </c>
      <c r="AL15" s="86">
        <v>2.5</v>
      </c>
      <c r="AM15" s="84">
        <v>0</v>
      </c>
      <c r="AN15" s="85">
        <v>0</v>
      </c>
      <c r="AO15" s="86">
        <v>2.5</v>
      </c>
      <c r="AP15" s="84">
        <f xml:space="preserve"> IF( AM15 = 0, X15, X15 + AG15 )</f>
        <v>24.16640093920789</v>
      </c>
      <c r="AQ15" s="84">
        <f xml:space="preserve"> IF( AN15 = 0, Y15, Y15 + AH15 )</f>
        <v>22.791822922991681</v>
      </c>
      <c r="AR15" s="86">
        <v>2.5</v>
      </c>
      <c r="AS15" s="84">
        <f xml:space="preserve"> IF( AM15 = 1, 0,AG15 )</f>
        <v>71.729829499477333</v>
      </c>
      <c r="AT15" s="85">
        <f xml:space="preserve"> IF( AN15 = 1, 0, AH15 )</f>
        <v>70.834548035558257</v>
      </c>
      <c r="AU15" s="86">
        <v>2.5</v>
      </c>
      <c r="AV15" s="84">
        <f xml:space="preserve"> 100 * AP15 /  (AP15 + AS15)</f>
        <v>25.200574442453778</v>
      </c>
      <c r="AW15" s="85">
        <f xml:space="preserve"> 100 * AQ15 /  (AQ15 + AT15)</f>
        <v>24.343379637219975</v>
      </c>
      <c r="AX15" s="86">
        <v>2.5</v>
      </c>
      <c r="AY15" s="84">
        <f xml:space="preserve"> AP15 + AS15</f>
        <v>95.896230438685222</v>
      </c>
      <c r="AZ15" s="84">
        <f xml:space="preserve"> AQ15 + AT15</f>
        <v>93.626370958549941</v>
      </c>
    </row>
    <row r="16" spans="1:52" x14ac:dyDescent="0.3">
      <c r="A16" s="13"/>
      <c r="B16" s="14" t="s">
        <v>22</v>
      </c>
      <c r="C16" s="14">
        <v>6</v>
      </c>
      <c r="D16" s="14">
        <v>27.5</v>
      </c>
      <c r="E16" s="20"/>
      <c r="F16" s="20"/>
      <c r="G16" s="20"/>
      <c r="H16" s="20"/>
      <c r="I16" s="20"/>
      <c r="J16" s="26"/>
      <c r="K16" s="20"/>
      <c r="L16" s="20"/>
      <c r="M16" s="20"/>
      <c r="N16" s="20"/>
      <c r="O16" s="49">
        <f t="shared" si="1"/>
        <v>0</v>
      </c>
      <c r="P16" s="61">
        <f t="shared" si="2"/>
        <v>0</v>
      </c>
      <c r="Q16" s="36" t="str">
        <f t="shared" si="3"/>
        <v/>
      </c>
      <c r="R16" s="49" t="str">
        <f t="shared" si="4"/>
        <v/>
      </c>
      <c r="S16" s="73" t="str">
        <f t="shared" si="5"/>
        <v/>
      </c>
      <c r="T16" s="61" t="str">
        <f t="shared" si="6"/>
        <v/>
      </c>
      <c r="U16" s="26" t="str">
        <f t="shared" si="0"/>
        <v/>
      </c>
      <c r="V16" s="83"/>
      <c r="W16" s="86">
        <v>7.5</v>
      </c>
      <c r="X16" s="84">
        <f t="shared" si="25"/>
        <v>41.072978622416578</v>
      </c>
      <c r="Y16" s="84">
        <f t="shared" si="26"/>
        <v>36.568173278441044</v>
      </c>
      <c r="Z16" s="86">
        <v>7.5</v>
      </c>
      <c r="AA16" s="84">
        <f t="shared" si="27"/>
        <v>0.35486166239173805</v>
      </c>
      <c r="AB16" s="85">
        <f t="shared" si="28"/>
        <v>0.15552407917935798</v>
      </c>
      <c r="AC16" s="86">
        <v>7.5</v>
      </c>
      <c r="AD16" s="84">
        <f t="shared" si="29"/>
        <v>5.3049307678571438</v>
      </c>
      <c r="AE16" s="85">
        <f t="shared" si="30"/>
        <v>6.2530365476190477</v>
      </c>
      <c r="AF16" s="86">
        <v>7.5</v>
      </c>
      <c r="AG16">
        <f t="shared" si="31"/>
        <v>53.267228947334544</v>
      </c>
      <c r="AH16">
        <f t="shared" si="32"/>
        <v>57.023266094760551</v>
      </c>
      <c r="AI16" s="86">
        <v>7.5</v>
      </c>
      <c r="AJ16">
        <f t="shared" si="33"/>
        <v>44.065316775039193</v>
      </c>
      <c r="AK16">
        <f t="shared" si="34"/>
        <v>39.169611737233687</v>
      </c>
      <c r="AL16" s="86">
        <v>7.5</v>
      </c>
      <c r="AM16" s="84">
        <v>0</v>
      </c>
      <c r="AN16" s="85">
        <v>0</v>
      </c>
      <c r="AO16" s="86">
        <v>7.5</v>
      </c>
      <c r="AP16" s="84">
        <f t="shared" ref="AP16:AP23" si="35" xml:space="preserve"> IF( AM16 = 0, X16, X16 + AG16 )</f>
        <v>41.072978622416578</v>
      </c>
      <c r="AQ16" s="84">
        <f t="shared" ref="AQ16:AQ23" si="36" xml:space="preserve"> IF( AN16 = 0, Y16, Y16 + AH16 )</f>
        <v>36.568173278441044</v>
      </c>
      <c r="AR16" s="86">
        <v>7.5</v>
      </c>
      <c r="AS16" s="84">
        <f t="shared" ref="AS16:AS23" si="37" xml:space="preserve"> IF( AM16 = 1, 0,AG16 )</f>
        <v>53.267228947334544</v>
      </c>
      <c r="AT16" s="85">
        <f t="shared" ref="AT16:AT23" si="38" xml:space="preserve"> IF( AN16 = 1, 0, AH16 )</f>
        <v>57.023266094760551</v>
      </c>
      <c r="AU16" s="86">
        <v>7.5</v>
      </c>
      <c r="AV16" s="84">
        <f t="shared" ref="AV16:AV23" si="39" xml:space="preserve"> 100 * AP16 /  (AP16 + AS16)</f>
        <v>43.537087399398573</v>
      </c>
      <c r="AW16" s="85">
        <f t="shared" ref="AW16:AW23" si="40" xml:space="preserve"> 100 * AQ16 /  (AQ16 + AT16)</f>
        <v>39.07213472016732</v>
      </c>
      <c r="AX16" s="86">
        <v>7.5</v>
      </c>
      <c r="AY16" s="84">
        <f t="shared" ref="AY16:AY23" si="41" xml:space="preserve"> AP16 + AS16</f>
        <v>94.340207569751129</v>
      </c>
      <c r="AZ16" s="84">
        <f t="shared" ref="AZ16:AZ23" si="42" xml:space="preserve"> AQ16 + AT16</f>
        <v>93.591439373201595</v>
      </c>
    </row>
    <row r="17" spans="1:52" x14ac:dyDescent="0.3">
      <c r="A17" s="13"/>
      <c r="B17" s="14" t="s">
        <v>22</v>
      </c>
      <c r="C17" s="14">
        <v>7</v>
      </c>
      <c r="D17" s="14">
        <v>32.5</v>
      </c>
      <c r="E17" s="20"/>
      <c r="F17" s="20"/>
      <c r="G17" s="20"/>
      <c r="H17" s="20"/>
      <c r="I17" s="20"/>
      <c r="J17" s="26"/>
      <c r="K17" s="20"/>
      <c r="L17" s="20"/>
      <c r="M17" s="20"/>
      <c r="N17" s="20"/>
      <c r="O17" s="49">
        <f t="shared" si="1"/>
        <v>0</v>
      </c>
      <c r="P17" s="61">
        <f t="shared" si="2"/>
        <v>0</v>
      </c>
      <c r="Q17" s="36" t="str">
        <f t="shared" si="3"/>
        <v/>
      </c>
      <c r="R17" s="49" t="str">
        <f t="shared" si="4"/>
        <v/>
      </c>
      <c r="S17" s="73" t="str">
        <f t="shared" si="5"/>
        <v/>
      </c>
      <c r="T17" s="61" t="str">
        <f t="shared" si="6"/>
        <v/>
      </c>
      <c r="U17" s="26" t="str">
        <f t="shared" si="0"/>
        <v/>
      </c>
      <c r="V17" s="83"/>
      <c r="W17" s="86">
        <v>12.5</v>
      </c>
      <c r="X17" s="84">
        <f t="shared" si="25"/>
        <v>46.164856119644881</v>
      </c>
      <c r="Y17" s="84">
        <f t="shared" si="26"/>
        <v>41.00912015759576</v>
      </c>
      <c r="Z17" s="86">
        <v>12.5</v>
      </c>
      <c r="AA17" s="84">
        <f t="shared" si="27"/>
        <v>0.33012427342057316</v>
      </c>
      <c r="AB17" s="85">
        <f t="shared" si="28"/>
        <v>0.28087970795113382</v>
      </c>
      <c r="AC17" s="86">
        <v>12.5</v>
      </c>
      <c r="AD17" s="84">
        <f t="shared" si="29"/>
        <v>5.9006509107142859</v>
      </c>
      <c r="AE17" s="85">
        <f t="shared" si="30"/>
        <v>7.5558866285714288</v>
      </c>
      <c r="AF17" s="86">
        <v>12.5</v>
      </c>
      <c r="AG17">
        <f t="shared" si="31"/>
        <v>47.604368696220263</v>
      </c>
      <c r="AH17">
        <f t="shared" si="32"/>
        <v>51.154113505881675</v>
      </c>
      <c r="AI17" s="86">
        <v>12.5</v>
      </c>
      <c r="AJ17">
        <f t="shared" si="33"/>
        <v>49.279160206100528</v>
      </c>
      <c r="AK17">
        <f t="shared" si="34"/>
        <v>44.828209300343836</v>
      </c>
      <c r="AL17" s="86">
        <v>12.5</v>
      </c>
      <c r="AM17" s="84">
        <v>1</v>
      </c>
      <c r="AN17" s="85">
        <v>0</v>
      </c>
      <c r="AO17" s="86">
        <v>12.5</v>
      </c>
      <c r="AP17" s="84">
        <f t="shared" si="35"/>
        <v>93.769224815865144</v>
      </c>
      <c r="AQ17" s="84">
        <f t="shared" si="36"/>
        <v>41.00912015759576</v>
      </c>
      <c r="AR17" s="86">
        <v>12.5</v>
      </c>
      <c r="AS17" s="84">
        <f t="shared" si="37"/>
        <v>0</v>
      </c>
      <c r="AT17" s="85">
        <f t="shared" si="38"/>
        <v>51.154113505881675</v>
      </c>
      <c r="AU17" s="86">
        <v>12.5</v>
      </c>
      <c r="AV17" s="84">
        <f t="shared" si="39"/>
        <v>100</v>
      </c>
      <c r="AW17" s="85">
        <f t="shared" si="40"/>
        <v>44.496181967025436</v>
      </c>
      <c r="AX17" s="86">
        <v>12.5</v>
      </c>
      <c r="AY17" s="84">
        <f t="shared" si="41"/>
        <v>93.769224815865144</v>
      </c>
      <c r="AZ17" s="84">
        <f t="shared" si="42"/>
        <v>92.163233663477428</v>
      </c>
    </row>
    <row r="18" spans="1:52" x14ac:dyDescent="0.3">
      <c r="A18" s="13"/>
      <c r="B18" s="14" t="s">
        <v>22</v>
      </c>
      <c r="C18" s="14">
        <v>8</v>
      </c>
      <c r="D18" s="14">
        <v>37.5</v>
      </c>
      <c r="E18" s="20"/>
      <c r="F18" s="20"/>
      <c r="G18" s="20"/>
      <c r="H18" s="20"/>
      <c r="I18" s="20"/>
      <c r="J18" s="26"/>
      <c r="K18" s="20"/>
      <c r="L18" s="20"/>
      <c r="M18" s="20"/>
      <c r="N18" s="20"/>
      <c r="O18" s="49">
        <f t="shared" si="1"/>
        <v>0</v>
      </c>
      <c r="P18" s="61">
        <f t="shared" si="2"/>
        <v>0</v>
      </c>
      <c r="Q18" s="36" t="str">
        <f t="shared" si="3"/>
        <v/>
      </c>
      <c r="R18" s="49" t="str">
        <f t="shared" si="4"/>
        <v/>
      </c>
      <c r="S18" s="73" t="str">
        <f t="shared" si="5"/>
        <v/>
      </c>
      <c r="T18" s="61" t="str">
        <f t="shared" si="6"/>
        <v/>
      </c>
      <c r="U18" s="26" t="str">
        <f t="shared" si="0"/>
        <v/>
      </c>
      <c r="V18" s="83"/>
      <c r="W18" s="86">
        <v>17.5</v>
      </c>
      <c r="X18" s="84">
        <f t="shared" si="25"/>
        <v>37.803883694619969</v>
      </c>
      <c r="Y18" s="84">
        <f t="shared" si="26"/>
        <v>42.862784025656175</v>
      </c>
      <c r="Z18" s="86">
        <v>17.5</v>
      </c>
      <c r="AA18" s="84">
        <f t="shared" si="27"/>
        <v>0.26115585836611993</v>
      </c>
      <c r="AB18" s="85">
        <f t="shared" si="28"/>
        <v>0.39361197709977402</v>
      </c>
      <c r="AC18" s="86">
        <v>17.5</v>
      </c>
      <c r="AD18" s="84">
        <f t="shared" si="29"/>
        <v>4.8131436190476196</v>
      </c>
      <c r="AE18" s="85">
        <f t="shared" si="30"/>
        <v>8.2842426428571443</v>
      </c>
      <c r="AF18" s="86">
        <v>17.5</v>
      </c>
      <c r="AG18">
        <f t="shared" si="31"/>
        <v>57.121816827966292</v>
      </c>
      <c r="AH18">
        <f t="shared" si="32"/>
        <v>48.4593613543869</v>
      </c>
      <c r="AI18" s="86">
        <v>17.5</v>
      </c>
      <c r="AJ18">
        <f t="shared" si="33"/>
        <v>39.956575867875038</v>
      </c>
      <c r="AK18">
        <f t="shared" si="34"/>
        <v>47.504988692350452</v>
      </c>
      <c r="AL18" s="86">
        <v>17.5</v>
      </c>
      <c r="AM18" s="84">
        <v>1</v>
      </c>
      <c r="AN18" s="85">
        <v>0</v>
      </c>
      <c r="AO18" s="86">
        <v>17.5</v>
      </c>
      <c r="AP18" s="84">
        <f t="shared" si="35"/>
        <v>94.925700522586254</v>
      </c>
      <c r="AQ18" s="84">
        <f t="shared" si="36"/>
        <v>42.862784025656175</v>
      </c>
      <c r="AR18" s="86">
        <v>17.5</v>
      </c>
      <c r="AS18" s="84">
        <f t="shared" si="37"/>
        <v>0</v>
      </c>
      <c r="AT18" s="85">
        <f t="shared" si="38"/>
        <v>48.4593613543869</v>
      </c>
      <c r="AU18" s="86">
        <v>17.5</v>
      </c>
      <c r="AV18" s="84">
        <f t="shared" si="39"/>
        <v>100</v>
      </c>
      <c r="AW18" s="85">
        <f t="shared" si="40"/>
        <v>46.935804943346319</v>
      </c>
      <c r="AX18" s="86">
        <v>17.5</v>
      </c>
      <c r="AY18" s="84">
        <f t="shared" si="41"/>
        <v>94.925700522586254</v>
      </c>
      <c r="AZ18" s="84">
        <f t="shared" si="42"/>
        <v>91.322145380043082</v>
      </c>
    </row>
    <row r="19" spans="1:52" ht="15" thickBot="1" x14ac:dyDescent="0.35">
      <c r="A19" s="16"/>
      <c r="B19" s="17" t="s">
        <v>22</v>
      </c>
      <c r="C19" s="17">
        <v>9</v>
      </c>
      <c r="D19" s="17">
        <v>42.5</v>
      </c>
      <c r="E19" s="20"/>
      <c r="F19" s="20"/>
      <c r="G19" s="20"/>
      <c r="H19" s="20"/>
      <c r="I19" s="20"/>
      <c r="J19" s="26"/>
      <c r="K19" s="20"/>
      <c r="L19" s="20"/>
      <c r="M19" s="20"/>
      <c r="N19" s="20"/>
      <c r="O19" s="49">
        <f t="shared" si="1"/>
        <v>0</v>
      </c>
      <c r="P19" s="61">
        <f t="shared" si="2"/>
        <v>0</v>
      </c>
      <c r="Q19" s="36" t="str">
        <f t="shared" si="3"/>
        <v/>
      </c>
      <c r="R19" s="49" t="str">
        <f t="shared" si="4"/>
        <v/>
      </c>
      <c r="S19" s="73" t="str">
        <f t="shared" si="5"/>
        <v/>
      </c>
      <c r="T19" s="61" t="str">
        <f t="shared" si="6"/>
        <v/>
      </c>
      <c r="U19" s="26" t="str">
        <f t="shared" si="0"/>
        <v/>
      </c>
      <c r="V19" s="83"/>
      <c r="W19" s="86">
        <v>22.5</v>
      </c>
      <c r="X19" s="84">
        <f t="shared" si="25"/>
        <v>55.609326579060422</v>
      </c>
      <c r="Y19" s="84">
        <f t="shared" si="26"/>
        <v>49.133390539684818</v>
      </c>
      <c r="Z19" s="86">
        <v>22.5</v>
      </c>
      <c r="AA19" s="84">
        <f t="shared" si="27"/>
        <v>0.44238348662769356</v>
      </c>
      <c r="AB19" s="85">
        <f t="shared" si="28"/>
        <v>0.59432322858290065</v>
      </c>
      <c r="AC19" s="86">
        <v>22.5</v>
      </c>
      <c r="AD19" s="84">
        <f t="shared" si="29"/>
        <v>6.1533188571428576</v>
      </c>
      <c r="AE19" s="85">
        <f t="shared" si="30"/>
        <v>10.312676714285715</v>
      </c>
      <c r="AF19" s="86">
        <v>22.5</v>
      </c>
      <c r="AG19">
        <f t="shared" si="31"/>
        <v>37.794971077169038</v>
      </c>
      <c r="AH19">
        <f t="shared" si="32"/>
        <v>39.959609517446559</v>
      </c>
      <c r="AI19" s="86">
        <v>22.5</v>
      </c>
      <c r="AJ19">
        <f t="shared" si="33"/>
        <v>59.564531502375488</v>
      </c>
      <c r="AK19">
        <f t="shared" si="34"/>
        <v>55.480694210514642</v>
      </c>
      <c r="AL19" s="86">
        <v>22.5</v>
      </c>
      <c r="AM19" s="84">
        <v>1</v>
      </c>
      <c r="AN19" s="85">
        <v>0</v>
      </c>
      <c r="AO19" s="86">
        <v>22.5</v>
      </c>
      <c r="AP19" s="84">
        <f t="shared" si="35"/>
        <v>93.40429765622946</v>
      </c>
      <c r="AQ19" s="84">
        <f t="shared" si="36"/>
        <v>49.133390539684818</v>
      </c>
      <c r="AR19" s="86">
        <v>22.5</v>
      </c>
      <c r="AS19" s="84">
        <f t="shared" si="37"/>
        <v>0</v>
      </c>
      <c r="AT19" s="85">
        <f t="shared" si="38"/>
        <v>39.959609517446559</v>
      </c>
      <c r="AU19" s="86">
        <v>22.5</v>
      </c>
      <c r="AV19" s="84">
        <f t="shared" si="39"/>
        <v>100</v>
      </c>
      <c r="AW19" s="85">
        <f t="shared" si="40"/>
        <v>55.148429739909709</v>
      </c>
      <c r="AX19" s="86">
        <v>22.5</v>
      </c>
      <c r="AY19" s="84">
        <f t="shared" si="41"/>
        <v>93.40429765622946</v>
      </c>
      <c r="AZ19" s="84">
        <f t="shared" si="42"/>
        <v>89.093000057131377</v>
      </c>
    </row>
    <row r="20" spans="1:52" x14ac:dyDescent="0.3">
      <c r="A20" s="2">
        <v>9</v>
      </c>
      <c r="B20" s="3" t="s">
        <v>23</v>
      </c>
      <c r="C20" s="3">
        <v>1</v>
      </c>
      <c r="D20" s="3">
        <v>2.5</v>
      </c>
      <c r="E20" s="3">
        <v>0.61739999999999995</v>
      </c>
      <c r="F20" s="3">
        <v>0.69359999999999999</v>
      </c>
      <c r="G20" s="3">
        <v>0.62690000000000001</v>
      </c>
      <c r="H20" s="3">
        <v>6.6699999999999995E-2</v>
      </c>
      <c r="I20" s="3">
        <v>0.87532808399999995</v>
      </c>
      <c r="J20" s="4">
        <v>5.8805477000000002E-2</v>
      </c>
      <c r="K20" s="3">
        <v>30.9023</v>
      </c>
      <c r="L20" s="3">
        <v>3.9293</v>
      </c>
      <c r="M20" s="3">
        <v>0.51019999999999999</v>
      </c>
      <c r="N20" s="3">
        <v>3.4190999999999998</v>
      </c>
      <c r="O20" s="50">
        <f t="shared" si="1"/>
        <v>0.60719182690230578</v>
      </c>
      <c r="P20" s="62">
        <f t="shared" si="2"/>
        <v>6.7181069867345594E-2</v>
      </c>
      <c r="Q20" s="37">
        <f t="shared" si="3"/>
        <v>54.001075703496014</v>
      </c>
      <c r="R20" s="50">
        <f t="shared" si="4"/>
        <v>0.32213818720559972</v>
      </c>
      <c r="S20" s="74">
        <f t="shared" si="5"/>
        <v>4.2003912142857143</v>
      </c>
      <c r="T20" s="62">
        <f t="shared" si="6"/>
        <v>41.476394895012668</v>
      </c>
      <c r="U20" s="4">
        <f t="shared" si="0"/>
        <v>56.558971833863694</v>
      </c>
      <c r="V20" s="32"/>
      <c r="W20" s="86">
        <v>27.5</v>
      </c>
      <c r="X20" s="84" t="e">
        <f t="shared" si="25"/>
        <v>#DIV/0!</v>
      </c>
      <c r="Y20" s="84">
        <f t="shared" si="26"/>
        <v>54.339329079462317</v>
      </c>
      <c r="Z20" s="86">
        <v>27.5</v>
      </c>
      <c r="AA20" s="84" t="e">
        <f t="shared" si="27"/>
        <v>#DIV/0!</v>
      </c>
      <c r="AB20" s="85">
        <f t="shared" si="28"/>
        <v>1.2807435538849168</v>
      </c>
      <c r="AC20" s="86">
        <v>27.5</v>
      </c>
      <c r="AD20" s="84" t="e">
        <f t="shared" si="29"/>
        <v>#DIV/0!</v>
      </c>
      <c r="AE20" s="85">
        <f t="shared" si="30"/>
        <v>12.31776510714286</v>
      </c>
      <c r="AF20" s="86">
        <v>27.5</v>
      </c>
      <c r="AG20" t="e">
        <f t="shared" si="31"/>
        <v>#DIV/0!</v>
      </c>
      <c r="AH20">
        <f t="shared" si="32"/>
        <v>32.062162259509904</v>
      </c>
      <c r="AI20" s="86">
        <v>27.5</v>
      </c>
      <c r="AJ20" t="e">
        <f t="shared" si="33"/>
        <v>#DIV/0!</v>
      </c>
      <c r="AK20">
        <f t="shared" si="34"/>
        <v>62.888212780207475</v>
      </c>
      <c r="AL20" s="86">
        <v>27.5</v>
      </c>
      <c r="AM20" s="84">
        <v>1</v>
      </c>
      <c r="AN20" s="85">
        <v>0</v>
      </c>
      <c r="AO20" s="86">
        <v>27.5</v>
      </c>
      <c r="AP20" s="84" t="e">
        <f t="shared" si="35"/>
        <v>#DIV/0!</v>
      </c>
      <c r="AQ20" s="84">
        <f t="shared" si="36"/>
        <v>54.339329079462317</v>
      </c>
      <c r="AR20" s="86">
        <v>27.5</v>
      </c>
      <c r="AS20" s="84">
        <f t="shared" si="37"/>
        <v>0</v>
      </c>
      <c r="AT20" s="85">
        <f t="shared" si="38"/>
        <v>32.062162259509904</v>
      </c>
      <c r="AU20" s="86">
        <v>27.5</v>
      </c>
      <c r="AV20" s="84" t="e">
        <f t="shared" si="39"/>
        <v>#DIV/0!</v>
      </c>
      <c r="AW20" s="85">
        <f t="shared" si="40"/>
        <v>62.891656425555283</v>
      </c>
      <c r="AX20" s="86">
        <v>27.5</v>
      </c>
      <c r="AY20" s="84" t="e">
        <f t="shared" si="41"/>
        <v>#DIV/0!</v>
      </c>
      <c r="AZ20" s="84">
        <f t="shared" si="42"/>
        <v>86.401491338972221</v>
      </c>
    </row>
    <row r="21" spans="1:52" x14ac:dyDescent="0.3">
      <c r="A21" s="5">
        <v>10</v>
      </c>
      <c r="B21" s="6" t="s">
        <v>23</v>
      </c>
      <c r="C21" s="6">
        <v>2</v>
      </c>
      <c r="D21" s="6">
        <v>7.5</v>
      </c>
      <c r="E21" s="6">
        <v>0.6129</v>
      </c>
      <c r="F21" s="6">
        <v>0.8014</v>
      </c>
      <c r="G21" s="6">
        <v>0.63519999999999999</v>
      </c>
      <c r="H21" s="6">
        <v>0.16619999999999999</v>
      </c>
      <c r="I21" s="6">
        <v>0.88169761300000005</v>
      </c>
      <c r="J21" s="7">
        <v>9.3187213000000005E-2</v>
      </c>
      <c r="K21" s="6">
        <v>36.500399999999999</v>
      </c>
      <c r="L21" s="6">
        <v>5.9161999999999999</v>
      </c>
      <c r="M21" s="6">
        <v>0.53720000000000001</v>
      </c>
      <c r="N21" s="6">
        <v>5.3789999999999996</v>
      </c>
      <c r="O21" s="51">
        <f t="shared" si="1"/>
        <v>0.71718754133721185</v>
      </c>
      <c r="P21" s="63">
        <f t="shared" si="2"/>
        <v>0.10569067146806234</v>
      </c>
      <c r="Q21" s="38">
        <f t="shared" si="3"/>
        <v>61.149686986914951</v>
      </c>
      <c r="R21" s="51">
        <f t="shared" si="4"/>
        <v>0.48090224877162818</v>
      </c>
      <c r="S21" s="75">
        <f t="shared" si="5"/>
        <v>6.6562295000000011</v>
      </c>
      <c r="T21" s="63">
        <f t="shared" si="6"/>
        <v>31.71318126431342</v>
      </c>
      <c r="U21" s="7">
        <f t="shared" si="0"/>
        <v>65.849448911574044</v>
      </c>
      <c r="V21" s="32"/>
      <c r="W21" s="86">
        <v>32.5</v>
      </c>
      <c r="X21" s="84">
        <f t="shared" si="25"/>
        <v>40.644242713988788</v>
      </c>
      <c r="Y21" s="84">
        <f t="shared" si="26"/>
        <v>43.744718546727746</v>
      </c>
      <c r="Z21" s="86">
        <v>32.5</v>
      </c>
      <c r="AA21" s="84">
        <f t="shared" si="27"/>
        <v>0.42809343268913247</v>
      </c>
      <c r="AB21" s="85">
        <f t="shared" si="28"/>
        <v>1.815211308511532</v>
      </c>
      <c r="AC21" s="86">
        <v>32.5</v>
      </c>
      <c r="AD21" s="84">
        <f t="shared" si="29"/>
        <v>5.6535515000000007</v>
      </c>
      <c r="AE21" s="85">
        <f t="shared" si="30"/>
        <v>12.931327785714288</v>
      </c>
      <c r="AF21" s="86">
        <v>32.5</v>
      </c>
      <c r="AG21">
        <f t="shared" si="31"/>
        <v>53.274112353322082</v>
      </c>
      <c r="AH21">
        <f t="shared" si="32"/>
        <v>41.508742359046437</v>
      </c>
      <c r="AI21" s="86">
        <v>32.5</v>
      </c>
      <c r="AJ21">
        <f t="shared" si="33"/>
        <v>43.276144141216314</v>
      </c>
      <c r="AK21">
        <f t="shared" si="34"/>
        <v>51.427255422300192</v>
      </c>
      <c r="AL21" s="86">
        <v>32.5</v>
      </c>
      <c r="AM21" s="84">
        <v>1</v>
      </c>
      <c r="AN21" s="85">
        <v>0</v>
      </c>
      <c r="AO21" s="86">
        <v>32.5</v>
      </c>
      <c r="AP21" s="84">
        <f t="shared" si="35"/>
        <v>93.91835506731087</v>
      </c>
      <c r="AQ21" s="84">
        <f t="shared" si="36"/>
        <v>43.744718546727746</v>
      </c>
      <c r="AR21" s="86">
        <v>32.5</v>
      </c>
      <c r="AS21" s="84">
        <f t="shared" si="37"/>
        <v>0</v>
      </c>
      <c r="AT21" s="85">
        <f t="shared" si="38"/>
        <v>41.508742359046437</v>
      </c>
      <c r="AU21" s="86">
        <v>32.5</v>
      </c>
      <c r="AV21" s="84">
        <f t="shared" si="39"/>
        <v>100.00000000000001</v>
      </c>
      <c r="AW21" s="85">
        <f t="shared" si="40"/>
        <v>51.311369746122452</v>
      </c>
      <c r="AX21" s="86">
        <v>32.5</v>
      </c>
      <c r="AY21" s="84">
        <f t="shared" si="41"/>
        <v>93.91835506731087</v>
      </c>
      <c r="AZ21" s="84">
        <f t="shared" si="42"/>
        <v>85.253460905774176</v>
      </c>
    </row>
    <row r="22" spans="1:52" x14ac:dyDescent="0.3">
      <c r="A22" s="5"/>
      <c r="B22" s="6" t="s">
        <v>23</v>
      </c>
      <c r="C22" s="6">
        <v>3</v>
      </c>
      <c r="D22" s="6">
        <v>12.5</v>
      </c>
      <c r="E22" s="22"/>
      <c r="F22" s="22"/>
      <c r="G22" s="22"/>
      <c r="H22" s="22"/>
      <c r="I22" s="22"/>
      <c r="J22" s="27"/>
      <c r="K22" s="22"/>
      <c r="L22" s="22"/>
      <c r="M22" s="22"/>
      <c r="N22" s="22"/>
      <c r="O22" s="52">
        <f t="shared" si="1"/>
        <v>0</v>
      </c>
      <c r="P22" s="64">
        <f t="shared" si="2"/>
        <v>0</v>
      </c>
      <c r="Q22" s="39" t="str">
        <f t="shared" si="3"/>
        <v/>
      </c>
      <c r="R22" s="52" t="str">
        <f t="shared" si="4"/>
        <v/>
      </c>
      <c r="S22" s="76" t="str">
        <f t="shared" si="5"/>
        <v/>
      </c>
      <c r="T22" s="64" t="str">
        <f t="shared" si="6"/>
        <v/>
      </c>
      <c r="U22" s="27" t="str">
        <f t="shared" si="0"/>
        <v/>
      </c>
      <c r="V22" s="83"/>
      <c r="W22" s="86">
        <v>37.5</v>
      </c>
      <c r="X22" s="84" t="e">
        <f t="shared" si="25"/>
        <v>#DIV/0!</v>
      </c>
      <c r="Y22" s="84" t="e">
        <f t="shared" si="26"/>
        <v>#DIV/0!</v>
      </c>
      <c r="Z22" s="86">
        <v>37.5</v>
      </c>
      <c r="AA22" s="84" t="e">
        <f t="shared" si="27"/>
        <v>#DIV/0!</v>
      </c>
      <c r="AB22" s="85" t="e">
        <f t="shared" si="28"/>
        <v>#DIV/0!</v>
      </c>
      <c r="AC22" s="86">
        <v>37.5</v>
      </c>
      <c r="AD22" s="84" t="e">
        <f t="shared" si="29"/>
        <v>#DIV/0!</v>
      </c>
      <c r="AE22" s="85" t="e">
        <f t="shared" si="30"/>
        <v>#DIV/0!</v>
      </c>
      <c r="AF22" s="86">
        <v>37.5</v>
      </c>
      <c r="AG22" t="e">
        <f t="shared" si="31"/>
        <v>#DIV/0!</v>
      </c>
      <c r="AH22" t="e">
        <f t="shared" si="32"/>
        <v>#DIV/0!</v>
      </c>
      <c r="AI22" s="86">
        <v>37.5</v>
      </c>
      <c r="AJ22" t="e">
        <f t="shared" si="33"/>
        <v>#DIV/0!</v>
      </c>
      <c r="AK22" t="e">
        <f t="shared" si="34"/>
        <v>#DIV/0!</v>
      </c>
      <c r="AL22" s="86">
        <v>37.5</v>
      </c>
      <c r="AM22" s="84">
        <v>1</v>
      </c>
      <c r="AN22" s="85">
        <v>0</v>
      </c>
      <c r="AO22" s="86">
        <v>37.5</v>
      </c>
      <c r="AP22" s="84" t="e">
        <f t="shared" si="35"/>
        <v>#DIV/0!</v>
      </c>
      <c r="AQ22" s="84" t="e">
        <f t="shared" si="36"/>
        <v>#DIV/0!</v>
      </c>
      <c r="AR22" s="86">
        <v>37.5</v>
      </c>
      <c r="AS22" s="84">
        <f t="shared" si="37"/>
        <v>0</v>
      </c>
      <c r="AT22" s="85" t="e">
        <f t="shared" si="38"/>
        <v>#DIV/0!</v>
      </c>
      <c r="AU22" s="86">
        <v>37.5</v>
      </c>
      <c r="AV22" s="84" t="e">
        <f t="shared" si="39"/>
        <v>#DIV/0!</v>
      </c>
      <c r="AW22" s="85" t="e">
        <f t="shared" si="40"/>
        <v>#DIV/0!</v>
      </c>
      <c r="AX22" s="86">
        <v>37.5</v>
      </c>
      <c r="AY22" s="84" t="e">
        <f t="shared" si="41"/>
        <v>#DIV/0!</v>
      </c>
      <c r="AZ22" s="84" t="e">
        <f t="shared" si="42"/>
        <v>#DIV/0!</v>
      </c>
    </row>
    <row r="23" spans="1:52" x14ac:dyDescent="0.3">
      <c r="A23" s="5"/>
      <c r="B23" s="6" t="s">
        <v>23</v>
      </c>
      <c r="C23" s="6">
        <v>4</v>
      </c>
      <c r="D23" s="6">
        <v>17.5</v>
      </c>
      <c r="E23" s="22"/>
      <c r="F23" s="22"/>
      <c r="G23" s="22"/>
      <c r="H23" s="22"/>
      <c r="I23" s="22"/>
      <c r="J23" s="27"/>
      <c r="K23" s="22"/>
      <c r="L23" s="22"/>
      <c r="M23" s="22"/>
      <c r="N23" s="22"/>
      <c r="O23" s="52">
        <f t="shared" si="1"/>
        <v>0</v>
      </c>
      <c r="P23" s="64">
        <f t="shared" si="2"/>
        <v>0</v>
      </c>
      <c r="Q23" s="39" t="str">
        <f t="shared" si="3"/>
        <v/>
      </c>
      <c r="R23" s="52" t="str">
        <f t="shared" si="4"/>
        <v/>
      </c>
      <c r="S23" s="76" t="str">
        <f t="shared" si="5"/>
        <v/>
      </c>
      <c r="T23" s="64" t="str">
        <f t="shared" si="6"/>
        <v/>
      </c>
      <c r="U23" s="27" t="str">
        <f t="shared" si="0"/>
        <v/>
      </c>
      <c r="V23" s="83"/>
      <c r="W23" s="86">
        <v>42.5</v>
      </c>
      <c r="X23" s="84" t="e">
        <f t="shared" si="25"/>
        <v>#DIV/0!</v>
      </c>
      <c r="Y23" s="84" t="e">
        <f t="shared" si="26"/>
        <v>#DIV/0!</v>
      </c>
      <c r="Z23" s="86">
        <v>42.5</v>
      </c>
      <c r="AA23" s="84" t="e">
        <f t="shared" si="27"/>
        <v>#DIV/0!</v>
      </c>
      <c r="AB23" s="85" t="e">
        <f t="shared" si="28"/>
        <v>#DIV/0!</v>
      </c>
      <c r="AC23" s="86">
        <v>42.5</v>
      </c>
      <c r="AD23" s="84" t="e">
        <f t="shared" si="29"/>
        <v>#DIV/0!</v>
      </c>
      <c r="AE23" s="85" t="e">
        <f t="shared" si="30"/>
        <v>#DIV/0!</v>
      </c>
      <c r="AF23" s="86">
        <v>42.5</v>
      </c>
      <c r="AG23" t="e">
        <f t="shared" si="31"/>
        <v>#DIV/0!</v>
      </c>
      <c r="AH23" t="e">
        <f t="shared" si="32"/>
        <v>#DIV/0!</v>
      </c>
      <c r="AI23" s="86">
        <v>42.5</v>
      </c>
      <c r="AJ23" t="e">
        <f t="shared" si="33"/>
        <v>#DIV/0!</v>
      </c>
      <c r="AK23" t="e">
        <f t="shared" si="34"/>
        <v>#DIV/0!</v>
      </c>
      <c r="AL23" s="86">
        <v>42.5</v>
      </c>
      <c r="AM23" s="84">
        <v>1</v>
      </c>
      <c r="AN23" s="85">
        <v>0</v>
      </c>
      <c r="AO23" s="86">
        <v>42.5</v>
      </c>
      <c r="AP23" s="84" t="e">
        <f t="shared" si="35"/>
        <v>#DIV/0!</v>
      </c>
      <c r="AQ23" s="84" t="e">
        <f t="shared" si="36"/>
        <v>#DIV/0!</v>
      </c>
      <c r="AR23" s="86">
        <v>42.5</v>
      </c>
      <c r="AS23" s="84">
        <f t="shared" si="37"/>
        <v>0</v>
      </c>
      <c r="AT23" s="85" t="e">
        <f t="shared" si="38"/>
        <v>#DIV/0!</v>
      </c>
      <c r="AU23" s="86">
        <v>42.5</v>
      </c>
      <c r="AV23" s="84" t="e">
        <f t="shared" si="39"/>
        <v>#DIV/0!</v>
      </c>
      <c r="AW23" s="85" t="e">
        <f t="shared" si="40"/>
        <v>#DIV/0!</v>
      </c>
      <c r="AX23" s="86">
        <v>42.5</v>
      </c>
      <c r="AY23" s="84" t="e">
        <f t="shared" si="41"/>
        <v>#DIV/0!</v>
      </c>
      <c r="AZ23" s="84" t="e">
        <f t="shared" si="42"/>
        <v>#DIV/0!</v>
      </c>
    </row>
    <row r="24" spans="1:52" x14ac:dyDescent="0.3">
      <c r="A24" s="5">
        <v>11</v>
      </c>
      <c r="B24" s="6" t="s">
        <v>23</v>
      </c>
      <c r="C24" s="6">
        <v>5</v>
      </c>
      <c r="D24" s="6">
        <v>22.5</v>
      </c>
      <c r="E24" s="6">
        <v>0.6139</v>
      </c>
      <c r="F24" s="6">
        <v>0.83309999999999995</v>
      </c>
      <c r="G24" s="6">
        <v>0.74809999999999999</v>
      </c>
      <c r="H24" s="6">
        <v>8.5000000000000006E-2</v>
      </c>
      <c r="I24" s="6">
        <v>0.38777372300000001</v>
      </c>
      <c r="J24" s="7">
        <v>9.9421597E-2</v>
      </c>
      <c r="K24" s="6">
        <v>19.1037</v>
      </c>
      <c r="L24" s="6">
        <v>13.5914</v>
      </c>
      <c r="M24" s="6">
        <v>0.54269999999999996</v>
      </c>
      <c r="N24" s="6">
        <v>13.0487</v>
      </c>
      <c r="O24" s="51">
        <f t="shared" si="1"/>
        <v>0.3753639859684742</v>
      </c>
      <c r="P24" s="63">
        <f t="shared" si="2"/>
        <v>0.25639075381768084</v>
      </c>
      <c r="Q24" s="38">
        <f t="shared" si="3"/>
        <v>11.897323215079336</v>
      </c>
      <c r="R24" s="51">
        <f t="shared" si="4"/>
        <v>6.0372752622184933</v>
      </c>
      <c r="S24" s="75">
        <f t="shared" si="5"/>
        <v>7.1015426428571438</v>
      </c>
      <c r="T24" s="63">
        <f t="shared" si="6"/>
        <v>74.96385887984502</v>
      </c>
      <c r="U24" s="7">
        <f t="shared" si="0"/>
        <v>13.696939102299581</v>
      </c>
      <c r="V24" s="32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</row>
    <row r="25" spans="1:52" ht="15" thickBot="1" x14ac:dyDescent="0.35">
      <c r="A25" s="5"/>
      <c r="B25" s="6" t="s">
        <v>23</v>
      </c>
      <c r="C25" s="6">
        <v>6</v>
      </c>
      <c r="D25" s="6">
        <v>27.5</v>
      </c>
      <c r="E25" s="22"/>
      <c r="F25" s="22"/>
      <c r="G25" s="22"/>
      <c r="H25" s="22"/>
      <c r="I25" s="22"/>
      <c r="J25" s="27"/>
      <c r="K25" s="22"/>
      <c r="L25" s="22"/>
      <c r="M25" s="22"/>
      <c r="N25" s="22"/>
      <c r="O25" s="52">
        <f t="shared" si="1"/>
        <v>0</v>
      </c>
      <c r="P25" s="64">
        <f t="shared" si="2"/>
        <v>0</v>
      </c>
      <c r="Q25" s="39" t="str">
        <f t="shared" si="3"/>
        <v/>
      </c>
      <c r="R25" s="52" t="str">
        <f t="shared" si="4"/>
        <v/>
      </c>
      <c r="S25" s="76" t="str">
        <f t="shared" si="5"/>
        <v/>
      </c>
      <c r="T25" s="64" t="str">
        <f t="shared" si="6"/>
        <v/>
      </c>
      <c r="U25" s="27" t="str">
        <f t="shared" si="0"/>
        <v/>
      </c>
      <c r="V25" s="83"/>
      <c r="W25" s="87" t="s">
        <v>60</v>
      </c>
      <c r="X25" s="97" t="s">
        <v>16</v>
      </c>
      <c r="Y25" s="97"/>
      <c r="Z25" s="87" t="s">
        <v>60</v>
      </c>
      <c r="AA25" s="98" t="s">
        <v>17</v>
      </c>
      <c r="AB25" s="99"/>
      <c r="AC25" s="87" t="s">
        <v>60</v>
      </c>
      <c r="AD25" s="98" t="s">
        <v>18</v>
      </c>
      <c r="AE25" s="99"/>
      <c r="AF25" s="87" t="s">
        <v>60</v>
      </c>
      <c r="AG25" s="100" t="s">
        <v>19</v>
      </c>
      <c r="AH25" s="100"/>
      <c r="AI25" s="87" t="s">
        <v>60</v>
      </c>
      <c r="AJ25" s="100" t="s">
        <v>20</v>
      </c>
      <c r="AK25" s="100"/>
      <c r="AL25" s="87" t="s">
        <v>60</v>
      </c>
      <c r="AM25" s="95" t="s">
        <v>53</v>
      </c>
      <c r="AN25" s="96"/>
      <c r="AO25" s="87" t="s">
        <v>60</v>
      </c>
      <c r="AP25" s="92" t="s">
        <v>54</v>
      </c>
      <c r="AQ25" s="92" t="s">
        <v>54</v>
      </c>
      <c r="AR25" s="87" t="s">
        <v>60</v>
      </c>
      <c r="AS25" s="95" t="s">
        <v>55</v>
      </c>
      <c r="AT25" s="96"/>
      <c r="AU25" s="87" t="s">
        <v>60</v>
      </c>
      <c r="AV25" s="95" t="s">
        <v>56</v>
      </c>
      <c r="AW25" s="96"/>
      <c r="AX25" s="87" t="s">
        <v>60</v>
      </c>
      <c r="AY25" s="97" t="s">
        <v>57</v>
      </c>
      <c r="AZ25" s="97"/>
    </row>
    <row r="26" spans="1:52" ht="15" thickBot="1" x14ac:dyDescent="0.35">
      <c r="A26" s="5"/>
      <c r="B26" s="6" t="s">
        <v>23</v>
      </c>
      <c r="C26" s="6">
        <v>7</v>
      </c>
      <c r="D26" s="6">
        <v>32.5</v>
      </c>
      <c r="E26" s="22"/>
      <c r="F26" s="22"/>
      <c r="G26" s="22"/>
      <c r="H26" s="22"/>
      <c r="I26" s="22"/>
      <c r="J26" s="27"/>
      <c r="K26" s="22"/>
      <c r="L26" s="22"/>
      <c r="M26" s="22"/>
      <c r="N26" s="22"/>
      <c r="O26" s="52">
        <f t="shared" si="1"/>
        <v>0</v>
      </c>
      <c r="P26" s="64">
        <f t="shared" si="2"/>
        <v>0</v>
      </c>
      <c r="Q26" s="39" t="str">
        <f t="shared" si="3"/>
        <v/>
      </c>
      <c r="R26" s="52" t="str">
        <f t="shared" si="4"/>
        <v/>
      </c>
      <c r="S26" s="76" t="str">
        <f t="shared" si="5"/>
        <v/>
      </c>
      <c r="T26" s="64" t="str">
        <f t="shared" si="6"/>
        <v/>
      </c>
      <c r="U26" s="27" t="str">
        <f t="shared" si="0"/>
        <v/>
      </c>
      <c r="V26" s="83"/>
      <c r="X26" s="89" t="s">
        <v>51</v>
      </c>
      <c r="Y26" s="90" t="s">
        <v>52</v>
      </c>
      <c r="AA26" s="89" t="s">
        <v>51</v>
      </c>
      <c r="AB26" s="90" t="s">
        <v>52</v>
      </c>
      <c r="AC26" s="19"/>
      <c r="AD26" s="89" t="s">
        <v>51</v>
      </c>
      <c r="AE26" s="90" t="s">
        <v>52</v>
      </c>
      <c r="AG26" s="89" t="s">
        <v>51</v>
      </c>
      <c r="AH26" s="90" t="s">
        <v>52</v>
      </c>
      <c r="AJ26" s="89" t="s">
        <v>51</v>
      </c>
      <c r="AK26" s="90" t="s">
        <v>52</v>
      </c>
      <c r="AM26" s="89" t="s">
        <v>51</v>
      </c>
      <c r="AN26" s="90" t="s">
        <v>52</v>
      </c>
      <c r="AP26" s="89" t="s">
        <v>51</v>
      </c>
      <c r="AQ26" s="90" t="s">
        <v>52</v>
      </c>
      <c r="AS26" s="89" t="s">
        <v>51</v>
      </c>
      <c r="AT26" s="90" t="s">
        <v>52</v>
      </c>
      <c r="AU26" s="19"/>
      <c r="AV26" s="89" t="s">
        <v>51</v>
      </c>
      <c r="AW26" s="90" t="s">
        <v>52</v>
      </c>
      <c r="AY26" s="89" t="s">
        <v>51</v>
      </c>
      <c r="AZ26" s="90" t="s">
        <v>52</v>
      </c>
    </row>
    <row r="27" spans="1:52" x14ac:dyDescent="0.3">
      <c r="A27" s="5"/>
      <c r="B27" s="6" t="s">
        <v>23</v>
      </c>
      <c r="C27" s="6">
        <v>8</v>
      </c>
      <c r="D27" s="6">
        <v>37.5</v>
      </c>
      <c r="E27" s="22"/>
      <c r="F27" s="22"/>
      <c r="G27" s="22"/>
      <c r="H27" s="22"/>
      <c r="I27" s="22"/>
      <c r="J27" s="27"/>
      <c r="K27" s="22"/>
      <c r="L27" s="22"/>
      <c r="M27" s="22"/>
      <c r="N27" s="22"/>
      <c r="O27" s="52">
        <f t="shared" si="1"/>
        <v>0</v>
      </c>
      <c r="P27" s="64">
        <f t="shared" si="2"/>
        <v>0</v>
      </c>
      <c r="Q27" s="39" t="str">
        <f t="shared" si="3"/>
        <v/>
      </c>
      <c r="R27" s="52" t="str">
        <f t="shared" si="4"/>
        <v/>
      </c>
      <c r="S27" s="76" t="str">
        <f t="shared" si="5"/>
        <v/>
      </c>
      <c r="T27" s="64" t="str">
        <f t="shared" si="6"/>
        <v/>
      </c>
      <c r="U27" s="27" t="str">
        <f t="shared" si="0"/>
        <v/>
      </c>
      <c r="V27" s="83"/>
      <c r="W27" s="86">
        <v>2.5</v>
      </c>
      <c r="X27" s="19">
        <f t="shared" ref="X27:X35" si="43">AVERAGE(Q182,Q191,Q200,Q209)</f>
        <v>46.159894808147264</v>
      </c>
      <c r="Y27" s="84">
        <f t="shared" ref="Y27:Y35" si="44">AVERAGE(Q218,Q227,Q236,Q245,Q254,Q263)</f>
        <v>25.885745894802113</v>
      </c>
      <c r="Z27" s="86">
        <v>2.5</v>
      </c>
      <c r="AA27" s="84">
        <f t="shared" ref="AA27:AA35" si="45">AVERAGE(R182,R191,R200,R209)</f>
        <v>0.27131018489863912</v>
      </c>
      <c r="AB27" s="85">
        <f t="shared" ref="AB27:AB35" si="46">AVERAGE(R218,R227,R236,R245,R254,R263)</f>
        <v>0.34116902005699956</v>
      </c>
      <c r="AC27" s="86">
        <v>2.5</v>
      </c>
      <c r="AD27" s="84">
        <f t="shared" ref="AD27:AD35" si="47">AVERAGE(S182,S191,S200,S209)</f>
        <v>4.9473704642857141</v>
      </c>
      <c r="AE27" s="85">
        <f t="shared" ref="AE27:AE35" si="48">AVERAGE(S218,S227,S236,S245,S254,S263)</f>
        <v>7.3879498714285718</v>
      </c>
      <c r="AF27" s="86">
        <v>2.5</v>
      </c>
      <c r="AG27">
        <f t="shared" ref="AG27:AG35" si="49">AVERAGE(T182,T191,T200,T209)</f>
        <v>48.621424542668379</v>
      </c>
      <c r="AH27">
        <f t="shared" ref="AH27:AH35" si="50">AVERAGE(T218,T227,T236,T245,T254,T263)</f>
        <v>66.385135213712303</v>
      </c>
      <c r="AI27" s="86">
        <v>2.5</v>
      </c>
      <c r="AJ27">
        <f t="shared" ref="AJ27:AJ35" si="51">AVERAGE(U182,U191,U200,U209)</f>
        <v>49.030802665363552</v>
      </c>
      <c r="AK27">
        <f t="shared" ref="AK27:AK35" si="52">AVERAGE(U218,U227,U236,U245,U254,U263)</f>
        <v>28.430324412142937</v>
      </c>
      <c r="AL27" s="86">
        <v>2.5</v>
      </c>
      <c r="AM27" s="84">
        <v>0</v>
      </c>
      <c r="AN27" s="85">
        <v>0</v>
      </c>
      <c r="AO27" s="86">
        <v>2.5</v>
      </c>
      <c r="AP27" s="84">
        <f xml:space="preserve"> IF( AM27 = 0, X27, X27 + AG27 )</f>
        <v>46.159894808147264</v>
      </c>
      <c r="AQ27" s="84">
        <f xml:space="preserve"> IF( AN27 = 0, Y27, Y27 + AH27 )</f>
        <v>25.885745894802113</v>
      </c>
      <c r="AR27" s="86">
        <v>2.5</v>
      </c>
      <c r="AS27" s="84">
        <f xml:space="preserve"> IF( AM27 = 1, 0,AG27 )</f>
        <v>48.621424542668379</v>
      </c>
      <c r="AT27" s="85">
        <f xml:space="preserve"> IF( AN27 = 1, 0, AH27 )</f>
        <v>66.385135213712303</v>
      </c>
      <c r="AU27" s="86">
        <v>2.5</v>
      </c>
      <c r="AV27" s="84">
        <f xml:space="preserve"> 100 * AP27 /  (AP27 + AS27)</f>
        <v>48.701468943785109</v>
      </c>
      <c r="AW27" s="85">
        <f xml:space="preserve"> 100 * AQ27 /  (AQ27 + AT27)</f>
        <v>28.054079015848338</v>
      </c>
      <c r="AX27" s="86">
        <v>2.5</v>
      </c>
      <c r="AY27" s="84">
        <f xml:space="preserve"> AP27 + AS27</f>
        <v>94.781319350815636</v>
      </c>
      <c r="AZ27" s="84">
        <f xml:space="preserve"> AQ27 + AT27</f>
        <v>92.270881108514416</v>
      </c>
    </row>
    <row r="28" spans="1:52" ht="15" thickBot="1" x14ac:dyDescent="0.35">
      <c r="A28" s="8"/>
      <c r="B28" s="9" t="s">
        <v>23</v>
      </c>
      <c r="C28" s="9">
        <v>9</v>
      </c>
      <c r="D28" s="9">
        <v>42.5</v>
      </c>
      <c r="E28" s="22"/>
      <c r="F28" s="22"/>
      <c r="G28" s="22"/>
      <c r="H28" s="22"/>
      <c r="I28" s="22"/>
      <c r="J28" s="27"/>
      <c r="K28" s="22"/>
      <c r="L28" s="22"/>
      <c r="M28" s="22"/>
      <c r="N28" s="22"/>
      <c r="O28" s="52">
        <f t="shared" si="1"/>
        <v>0</v>
      </c>
      <c r="P28" s="64">
        <f t="shared" si="2"/>
        <v>0</v>
      </c>
      <c r="Q28" s="39" t="str">
        <f t="shared" si="3"/>
        <v/>
      </c>
      <c r="R28" s="52" t="str">
        <f t="shared" si="4"/>
        <v/>
      </c>
      <c r="S28" s="76" t="str">
        <f t="shared" si="5"/>
        <v/>
      </c>
      <c r="T28" s="64" t="str">
        <f t="shared" si="6"/>
        <v/>
      </c>
      <c r="U28" s="27" t="str">
        <f t="shared" si="0"/>
        <v/>
      </c>
      <c r="V28" s="83"/>
      <c r="W28" s="86">
        <v>7.5</v>
      </c>
      <c r="X28" s="19">
        <f t="shared" si="43"/>
        <v>61.991832772213556</v>
      </c>
      <c r="Y28" s="84">
        <f t="shared" si="44"/>
        <v>47.627378703695094</v>
      </c>
      <c r="Z28" s="86">
        <v>7.5</v>
      </c>
      <c r="AA28" s="84">
        <f t="shared" si="45"/>
        <v>0.62617100546939297</v>
      </c>
      <c r="AB28" s="85">
        <f t="shared" si="46"/>
        <v>1.4751714734519747</v>
      </c>
      <c r="AC28" s="86">
        <v>7.5</v>
      </c>
      <c r="AD28" s="84">
        <f t="shared" si="47"/>
        <v>6.8381205000000005</v>
      </c>
      <c r="AE28" s="85">
        <f t="shared" si="48"/>
        <v>12.177967130952382</v>
      </c>
      <c r="AF28" s="86">
        <v>7.5</v>
      </c>
      <c r="AG28">
        <f t="shared" si="49"/>
        <v>30.543875722317054</v>
      </c>
      <c r="AH28">
        <f t="shared" si="50"/>
        <v>38.719482691900552</v>
      </c>
      <c r="AI28" s="86">
        <v>7.5</v>
      </c>
      <c r="AJ28">
        <f t="shared" si="51"/>
        <v>67.101780391413925</v>
      </c>
      <c r="AK28">
        <f t="shared" si="52"/>
        <v>57.169649269846325</v>
      </c>
      <c r="AL28" s="86">
        <v>7.5</v>
      </c>
      <c r="AM28" s="84">
        <v>0</v>
      </c>
      <c r="AN28" s="85">
        <v>0</v>
      </c>
      <c r="AO28" s="86">
        <v>7.5</v>
      </c>
      <c r="AP28" s="84">
        <f t="shared" ref="AP28:AP35" si="53" xml:space="preserve"> IF( AM28 = 0, X28, X28 + AG28 )</f>
        <v>61.991832772213556</v>
      </c>
      <c r="AQ28" s="84">
        <f t="shared" ref="AQ28:AQ35" si="54" xml:space="preserve"> IF( AN28 = 0, Y28, Y28 + AH28 )</f>
        <v>47.627378703695094</v>
      </c>
      <c r="AR28" s="86">
        <v>7.5</v>
      </c>
      <c r="AS28" s="84">
        <f t="shared" ref="AS28:AS35" si="55" xml:space="preserve"> IF( AM28 = 1, 0,AG28 )</f>
        <v>30.543875722317054</v>
      </c>
      <c r="AT28" s="85">
        <f t="shared" ref="AT28:AT35" si="56" xml:space="preserve"> IF( AN28 = 1, 0, AH28 )</f>
        <v>38.719482691900552</v>
      </c>
      <c r="AU28" s="86">
        <v>7.5</v>
      </c>
      <c r="AV28" s="84">
        <f t="shared" ref="AV28:AV35" si="57" xml:space="preserve"> 100 * AP28 /  (AP28 + AS28)</f>
        <v>66.992336018994905</v>
      </c>
      <c r="AW28" s="85">
        <f t="shared" ref="AW28:AW35" si="58" xml:space="preserve"> 100 * AQ28 /  (AQ28 + AT28)</f>
        <v>55.158204865712065</v>
      </c>
      <c r="AX28" s="86">
        <v>7.5</v>
      </c>
      <c r="AY28" s="84">
        <f t="shared" ref="AY28:AY35" si="59" xml:space="preserve"> AP28 + AS28</f>
        <v>92.53570849453061</v>
      </c>
      <c r="AZ28" s="84">
        <f t="shared" ref="AZ28:AZ35" si="60" xml:space="preserve"> AQ28 + AT28</f>
        <v>86.346861395595653</v>
      </c>
    </row>
    <row r="29" spans="1:52" x14ac:dyDescent="0.3">
      <c r="A29" s="2">
        <v>12</v>
      </c>
      <c r="B29" s="3" t="s">
        <v>24</v>
      </c>
      <c r="C29" s="3">
        <v>1</v>
      </c>
      <c r="D29" s="3">
        <v>2.5</v>
      </c>
      <c r="E29" s="3">
        <v>0.62150000000000005</v>
      </c>
      <c r="F29" s="3">
        <v>0.80089999999999995</v>
      </c>
      <c r="G29" s="3">
        <v>0.64439999999999997</v>
      </c>
      <c r="H29" s="3">
        <v>0.1565</v>
      </c>
      <c r="I29" s="3">
        <v>0.87235228499999995</v>
      </c>
      <c r="J29" s="4">
        <v>9.0502576000000001E-2</v>
      </c>
      <c r="K29" s="3">
        <v>38.909700000000001</v>
      </c>
      <c r="L29" s="3">
        <v>5.7996999999999996</v>
      </c>
      <c r="M29" s="3">
        <v>0.51970000000000005</v>
      </c>
      <c r="N29" s="3">
        <v>5.28</v>
      </c>
      <c r="O29" s="50">
        <f t="shared" si="1"/>
        <v>0.76452729496576788</v>
      </c>
      <c r="P29" s="62">
        <f t="shared" si="2"/>
        <v>0.10374544438582807</v>
      </c>
      <c r="Q29" s="37">
        <f t="shared" si="3"/>
        <v>66.078185057993977</v>
      </c>
      <c r="R29" s="50">
        <f t="shared" si="4"/>
        <v>0.50934109176261799</v>
      </c>
      <c r="S29" s="74">
        <f t="shared" si="5"/>
        <v>6.4644697142857144</v>
      </c>
      <c r="T29" s="62">
        <f t="shared" si="6"/>
        <v>26.948004135957689</v>
      </c>
      <c r="U29" s="4">
        <f t="shared" si="0"/>
        <v>71.031809031999146</v>
      </c>
      <c r="V29" s="32"/>
      <c r="W29" s="86">
        <v>12.5</v>
      </c>
      <c r="X29" s="19">
        <f t="shared" si="43"/>
        <v>52.456683292752444</v>
      </c>
      <c r="Y29" s="84">
        <f t="shared" si="44"/>
        <v>37.694145378920183</v>
      </c>
      <c r="Z29" s="86">
        <v>12.5</v>
      </c>
      <c r="AA29" s="84">
        <f t="shared" si="45"/>
        <v>0.46403555789055501</v>
      </c>
      <c r="AB29" s="85">
        <f t="shared" si="46"/>
        <v>17.859185867071012</v>
      </c>
      <c r="AC29" s="86">
        <v>12.5</v>
      </c>
      <c r="AD29" s="84">
        <f t="shared" si="47"/>
        <v>6.0154956428571431</v>
      </c>
      <c r="AE29" s="85">
        <f t="shared" si="48"/>
        <v>10.436108488095238</v>
      </c>
      <c r="AF29" s="86">
        <v>12.5</v>
      </c>
      <c r="AG29">
        <f t="shared" si="49"/>
        <v>41.063785506499862</v>
      </c>
      <c r="AH29">
        <f t="shared" si="50"/>
        <v>34.010560265913568</v>
      </c>
      <c r="AI29" s="86">
        <v>12.5</v>
      </c>
      <c r="AJ29">
        <f t="shared" si="51"/>
        <v>56.110988786195875</v>
      </c>
      <c r="AK29">
        <f t="shared" si="52"/>
        <v>52.796538828870304</v>
      </c>
      <c r="AL29" s="86">
        <v>12.5</v>
      </c>
      <c r="AM29" s="84">
        <v>1</v>
      </c>
      <c r="AN29" s="85">
        <v>0</v>
      </c>
      <c r="AO29" s="86">
        <v>12.5</v>
      </c>
      <c r="AP29" s="84">
        <f t="shared" si="53"/>
        <v>93.520468799252313</v>
      </c>
      <c r="AQ29" s="84">
        <f t="shared" si="54"/>
        <v>37.694145378920183</v>
      </c>
      <c r="AR29" s="86">
        <v>12.5</v>
      </c>
      <c r="AS29" s="84">
        <f t="shared" si="55"/>
        <v>0</v>
      </c>
      <c r="AT29" s="85">
        <f t="shared" si="56"/>
        <v>34.010560265913568</v>
      </c>
      <c r="AU29" s="86">
        <v>12.5</v>
      </c>
      <c r="AV29" s="84">
        <f t="shared" si="57"/>
        <v>100.00000000000001</v>
      </c>
      <c r="AW29" s="85">
        <f t="shared" si="58"/>
        <v>52.568579760477697</v>
      </c>
      <c r="AX29" s="86">
        <v>12.5</v>
      </c>
      <c r="AY29" s="84">
        <f t="shared" si="59"/>
        <v>93.520468799252313</v>
      </c>
      <c r="AZ29" s="84">
        <f t="shared" si="60"/>
        <v>71.704705644833751</v>
      </c>
    </row>
    <row r="30" spans="1:52" x14ac:dyDescent="0.3">
      <c r="A30" s="5">
        <v>13</v>
      </c>
      <c r="B30" s="6" t="s">
        <v>24</v>
      </c>
      <c r="C30" s="6">
        <v>2</v>
      </c>
      <c r="D30" s="6">
        <v>7.5</v>
      </c>
      <c r="E30" s="6">
        <v>0.61909999999999998</v>
      </c>
      <c r="F30" s="6">
        <v>0.80069999999999997</v>
      </c>
      <c r="G30" s="6">
        <v>0.63900000000000001</v>
      </c>
      <c r="H30" s="6">
        <v>0.16170000000000001</v>
      </c>
      <c r="I30" s="6">
        <v>0.89041850199999995</v>
      </c>
      <c r="J30" s="7">
        <v>7.7734780000000003E-2</v>
      </c>
      <c r="K30" s="6">
        <v>39.726799999999997</v>
      </c>
      <c r="L30" s="6">
        <v>4.9588999999999999</v>
      </c>
      <c r="M30" s="6">
        <v>0.51580000000000004</v>
      </c>
      <c r="N30" s="6">
        <v>4.4431000000000003</v>
      </c>
      <c r="O30" s="51">
        <f t="shared" si="1"/>
        <v>0.78058229545964286</v>
      </c>
      <c r="P30" s="63">
        <f t="shared" si="2"/>
        <v>8.7301398475506192E-2</v>
      </c>
      <c r="Q30" s="38">
        <f t="shared" si="3"/>
        <v>69.328089698413663</v>
      </c>
      <c r="R30" s="51">
        <f t="shared" si="4"/>
        <v>0.36794686444254571</v>
      </c>
      <c r="S30" s="75">
        <f t="shared" si="5"/>
        <v>5.5524842857142858</v>
      </c>
      <c r="T30" s="63">
        <f t="shared" si="6"/>
        <v>24.751479151429507</v>
      </c>
      <c r="U30" s="7">
        <f t="shared" si="0"/>
        <v>73.690909244137373</v>
      </c>
      <c r="V30" s="32"/>
      <c r="W30" s="86">
        <v>17.5</v>
      </c>
      <c r="X30" s="19">
        <f t="shared" si="43"/>
        <v>60.647169990671102</v>
      </c>
      <c r="Y30" s="84">
        <f t="shared" si="44"/>
        <v>30.782334382229134</v>
      </c>
      <c r="Z30" s="86">
        <v>17.5</v>
      </c>
      <c r="AA30" s="84">
        <f t="shared" si="45"/>
        <v>0.68573073165662346</v>
      </c>
      <c r="AB30" s="85">
        <f t="shared" si="46"/>
        <v>12.121402671878165</v>
      </c>
      <c r="AC30" s="86">
        <v>17.5</v>
      </c>
      <c r="AD30" s="84">
        <f t="shared" si="47"/>
        <v>5.1476441428571436</v>
      </c>
      <c r="AE30" s="85">
        <f t="shared" si="48"/>
        <v>6.1840458214285716</v>
      </c>
      <c r="AF30" s="86">
        <v>17.5</v>
      </c>
      <c r="AG30">
        <f t="shared" si="49"/>
        <v>33.519455134815132</v>
      </c>
      <c r="AH30">
        <f t="shared" si="50"/>
        <v>50.912217124464128</v>
      </c>
      <c r="AI30" s="86">
        <v>17.5</v>
      </c>
      <c r="AJ30">
        <f t="shared" si="51"/>
        <v>63.748671773541524</v>
      </c>
      <c r="AK30">
        <f t="shared" si="52"/>
        <v>36.21478567673325</v>
      </c>
      <c r="AL30" s="86">
        <v>17.5</v>
      </c>
      <c r="AM30" s="84">
        <v>1</v>
      </c>
      <c r="AN30" s="85">
        <v>0</v>
      </c>
      <c r="AO30" s="86">
        <v>17.5</v>
      </c>
      <c r="AP30" s="84">
        <f t="shared" si="53"/>
        <v>94.166625125486235</v>
      </c>
      <c r="AQ30" s="84">
        <f t="shared" si="54"/>
        <v>30.782334382229134</v>
      </c>
      <c r="AR30" s="86">
        <v>17.5</v>
      </c>
      <c r="AS30" s="84">
        <f t="shared" si="55"/>
        <v>0</v>
      </c>
      <c r="AT30" s="85">
        <f t="shared" si="56"/>
        <v>50.912217124464128</v>
      </c>
      <c r="AU30" s="86">
        <v>17.5</v>
      </c>
      <c r="AV30" s="84">
        <f t="shared" si="57"/>
        <v>100.00000000000001</v>
      </c>
      <c r="AW30" s="85">
        <f t="shared" si="58"/>
        <v>37.679788693995249</v>
      </c>
      <c r="AX30" s="86">
        <v>17.5</v>
      </c>
      <c r="AY30" s="84">
        <f t="shared" si="59"/>
        <v>94.166625125486235</v>
      </c>
      <c r="AZ30" s="84">
        <f t="shared" si="60"/>
        <v>81.694551506693259</v>
      </c>
    </row>
    <row r="31" spans="1:52" x14ac:dyDescent="0.3">
      <c r="A31" s="5"/>
      <c r="B31" s="6" t="s">
        <v>24</v>
      </c>
      <c r="C31" s="6">
        <v>3</v>
      </c>
      <c r="D31" s="6">
        <v>12.5</v>
      </c>
      <c r="E31" s="22"/>
      <c r="F31" s="22"/>
      <c r="G31" s="22"/>
      <c r="H31" s="22"/>
      <c r="I31" s="22"/>
      <c r="J31" s="27"/>
      <c r="K31" s="22"/>
      <c r="L31" s="22"/>
      <c r="M31" s="22"/>
      <c r="N31" s="22"/>
      <c r="O31" s="52">
        <f t="shared" si="1"/>
        <v>0</v>
      </c>
      <c r="P31" s="64">
        <f t="shared" si="2"/>
        <v>0</v>
      </c>
      <c r="Q31" s="39" t="str">
        <f t="shared" si="3"/>
        <v/>
      </c>
      <c r="R31" s="52" t="str">
        <f t="shared" si="4"/>
        <v/>
      </c>
      <c r="S31" s="76" t="str">
        <f t="shared" si="5"/>
        <v/>
      </c>
      <c r="T31" s="64" t="str">
        <f t="shared" si="6"/>
        <v/>
      </c>
      <c r="U31" s="27" t="str">
        <f t="shared" si="0"/>
        <v/>
      </c>
      <c r="V31" s="83"/>
      <c r="W31" s="86">
        <v>22.5</v>
      </c>
      <c r="X31" s="19">
        <f t="shared" si="43"/>
        <v>50.575314675338987</v>
      </c>
      <c r="Y31" s="84">
        <f t="shared" si="44"/>
        <v>47.302322743791777</v>
      </c>
      <c r="Z31" s="86">
        <v>22.5</v>
      </c>
      <c r="AA31" s="84">
        <f t="shared" si="45"/>
        <v>1.5006650533180026</v>
      </c>
      <c r="AB31" s="85">
        <f t="shared" si="46"/>
        <v>1.4286474373717382</v>
      </c>
      <c r="AC31" s="86">
        <v>22.5</v>
      </c>
      <c r="AD31" s="84">
        <f t="shared" si="47"/>
        <v>8.5051920714285725</v>
      </c>
      <c r="AE31" s="85">
        <f t="shared" si="48"/>
        <v>7.7182543928571432</v>
      </c>
      <c r="AF31" s="86">
        <v>22.5</v>
      </c>
      <c r="AG31">
        <f t="shared" si="49"/>
        <v>39.418828199914437</v>
      </c>
      <c r="AH31">
        <f t="shared" si="50"/>
        <v>43.550775425979353</v>
      </c>
      <c r="AI31" s="86">
        <v>22.5</v>
      </c>
      <c r="AJ31">
        <f t="shared" si="51"/>
        <v>56.198451431938885</v>
      </c>
      <c r="AK31">
        <f t="shared" si="52"/>
        <v>52.22887976895467</v>
      </c>
      <c r="AL31" s="86">
        <v>22.5</v>
      </c>
      <c r="AM31" s="84">
        <v>1</v>
      </c>
      <c r="AN31" s="85">
        <v>0</v>
      </c>
      <c r="AO31" s="86">
        <v>22.5</v>
      </c>
      <c r="AP31" s="84">
        <f t="shared" si="53"/>
        <v>89.994142875253431</v>
      </c>
      <c r="AQ31" s="84">
        <f t="shared" si="54"/>
        <v>47.302322743791777</v>
      </c>
      <c r="AR31" s="86">
        <v>22.5</v>
      </c>
      <c r="AS31" s="84">
        <f t="shared" si="55"/>
        <v>0</v>
      </c>
      <c r="AT31" s="85">
        <f t="shared" si="56"/>
        <v>43.550775425979353</v>
      </c>
      <c r="AU31" s="86">
        <v>22.5</v>
      </c>
      <c r="AV31" s="84">
        <f t="shared" si="57"/>
        <v>100.00000000000001</v>
      </c>
      <c r="AW31" s="85">
        <f t="shared" si="58"/>
        <v>52.064622667463773</v>
      </c>
      <c r="AX31" s="86">
        <v>22.5</v>
      </c>
      <c r="AY31" s="84">
        <f t="shared" si="59"/>
        <v>89.994142875253431</v>
      </c>
      <c r="AZ31" s="84">
        <f t="shared" si="60"/>
        <v>90.85309816977113</v>
      </c>
    </row>
    <row r="32" spans="1:52" x14ac:dyDescent="0.3">
      <c r="A32" s="5">
        <v>14</v>
      </c>
      <c r="B32" s="6" t="s">
        <v>24</v>
      </c>
      <c r="C32" s="6">
        <v>4</v>
      </c>
      <c r="D32" s="6">
        <v>17.5</v>
      </c>
      <c r="E32" s="6">
        <v>0.61450000000000005</v>
      </c>
      <c r="F32" s="6">
        <v>0.75549999999999995</v>
      </c>
      <c r="G32" s="6">
        <v>0.62660000000000005</v>
      </c>
      <c r="H32" s="6">
        <v>0.12889999999999999</v>
      </c>
      <c r="I32" s="6">
        <v>0.91418439699999998</v>
      </c>
      <c r="J32" s="7">
        <v>9.9570220000000001E-2</v>
      </c>
      <c r="K32" s="6">
        <v>48.682600000000001</v>
      </c>
      <c r="L32" s="6">
        <v>6.0606</v>
      </c>
      <c r="M32" s="6">
        <v>0.51739999999999997</v>
      </c>
      <c r="N32" s="6">
        <v>5.5431999999999997</v>
      </c>
      <c r="O32" s="51">
        <f t="shared" si="1"/>
        <v>0.95655264599574119</v>
      </c>
      <c r="P32" s="63">
        <f t="shared" si="2"/>
        <v>0.10891699759839434</v>
      </c>
      <c r="Q32" s="38">
        <f t="shared" si="3"/>
        <v>84.763564839734684</v>
      </c>
      <c r="R32" s="51">
        <f t="shared" si="4"/>
        <v>0.35949144609208977</v>
      </c>
      <c r="S32" s="75">
        <f t="shared" si="5"/>
        <v>7.1121585714285711</v>
      </c>
      <c r="T32" s="63">
        <f t="shared" si="6"/>
        <v>7.7647851427446568</v>
      </c>
      <c r="U32" s="7">
        <f t="shared" si="0"/>
        <v>91.608209652268783</v>
      </c>
      <c r="V32" s="32"/>
      <c r="W32" s="86">
        <v>27.5</v>
      </c>
      <c r="X32" s="19">
        <f t="shared" si="43"/>
        <v>21.802458815333114</v>
      </c>
      <c r="Y32" s="84">
        <f t="shared" si="44"/>
        <v>17.355551812795088</v>
      </c>
      <c r="Z32" s="86">
        <v>27.5</v>
      </c>
      <c r="AA32" s="84">
        <f t="shared" si="45"/>
        <v>63.749679933923453</v>
      </c>
      <c r="AB32" s="85">
        <f t="shared" si="46"/>
        <v>1.3065724403421775</v>
      </c>
      <c r="AC32" s="86">
        <v>27.5</v>
      </c>
      <c r="AD32" s="84">
        <f t="shared" si="47"/>
        <v>2.7590342857142858</v>
      </c>
      <c r="AE32" s="85">
        <f t="shared" si="48"/>
        <v>1.9057788571428571</v>
      </c>
      <c r="AF32" s="86">
        <v>27.5</v>
      </c>
      <c r="AG32">
        <f t="shared" si="49"/>
        <v>11.688826965029136</v>
      </c>
      <c r="AH32">
        <f t="shared" si="50"/>
        <v>79.432096889719872</v>
      </c>
      <c r="AI32" s="86">
        <v>27.5</v>
      </c>
      <c r="AJ32">
        <f t="shared" si="51"/>
        <v>65.098900526885942</v>
      </c>
      <c r="AK32">
        <f t="shared" si="52"/>
        <v>17.931577061179414</v>
      </c>
      <c r="AL32" s="86">
        <v>27.5</v>
      </c>
      <c r="AM32" s="84">
        <v>1</v>
      </c>
      <c r="AN32" s="85">
        <v>0</v>
      </c>
      <c r="AO32" s="86">
        <v>27.5</v>
      </c>
      <c r="AP32" s="84">
        <f t="shared" si="53"/>
        <v>33.491285780362247</v>
      </c>
      <c r="AQ32" s="84">
        <f t="shared" si="54"/>
        <v>17.355551812795088</v>
      </c>
      <c r="AR32" s="86">
        <v>27.5</v>
      </c>
      <c r="AS32" s="84">
        <f t="shared" si="55"/>
        <v>0</v>
      </c>
      <c r="AT32" s="85">
        <f t="shared" si="56"/>
        <v>79.432096889719872</v>
      </c>
      <c r="AU32" s="86">
        <v>27.5</v>
      </c>
      <c r="AV32" s="84">
        <f t="shared" si="57"/>
        <v>100</v>
      </c>
      <c r="AW32" s="85">
        <f t="shared" si="58"/>
        <v>17.931577061179414</v>
      </c>
      <c r="AX32" s="86">
        <v>27.5</v>
      </c>
      <c r="AY32" s="84">
        <f t="shared" si="59"/>
        <v>33.491285780362247</v>
      </c>
      <c r="AZ32" s="84">
        <f t="shared" si="60"/>
        <v>96.787648702514957</v>
      </c>
    </row>
    <row r="33" spans="1:52" x14ac:dyDescent="0.3">
      <c r="A33" s="5"/>
      <c r="B33" s="6" t="s">
        <v>24</v>
      </c>
      <c r="C33" s="6">
        <v>5</v>
      </c>
      <c r="D33" s="6">
        <v>22.5</v>
      </c>
      <c r="E33" s="22"/>
      <c r="F33" s="22"/>
      <c r="G33" s="22"/>
      <c r="H33" s="22"/>
      <c r="I33" s="22"/>
      <c r="J33" s="27"/>
      <c r="K33" s="22"/>
      <c r="L33" s="22"/>
      <c r="M33" s="22"/>
      <c r="N33" s="22"/>
      <c r="O33" s="52">
        <f t="shared" si="1"/>
        <v>0</v>
      </c>
      <c r="P33" s="64">
        <f t="shared" si="2"/>
        <v>0</v>
      </c>
      <c r="Q33" s="39" t="str">
        <f t="shared" si="3"/>
        <v/>
      </c>
      <c r="R33" s="52" t="str">
        <f t="shared" si="4"/>
        <v/>
      </c>
      <c r="S33" s="76" t="str">
        <f t="shared" si="5"/>
        <v/>
      </c>
      <c r="T33" s="64" t="str">
        <f t="shared" si="6"/>
        <v/>
      </c>
      <c r="U33" s="27" t="str">
        <f t="shared" si="0"/>
        <v/>
      </c>
      <c r="V33" s="83"/>
      <c r="W33" s="86">
        <v>32.5</v>
      </c>
      <c r="X33" s="19" t="e">
        <f t="shared" si="43"/>
        <v>#DIV/0!</v>
      </c>
      <c r="Y33" s="84" t="e">
        <f t="shared" si="44"/>
        <v>#DIV/0!</v>
      </c>
      <c r="Z33" s="86">
        <v>32.5</v>
      </c>
      <c r="AA33" s="84" t="e">
        <f t="shared" si="45"/>
        <v>#DIV/0!</v>
      </c>
      <c r="AB33" s="85" t="e">
        <f t="shared" si="46"/>
        <v>#DIV/0!</v>
      </c>
      <c r="AC33" s="86">
        <v>32.5</v>
      </c>
      <c r="AD33" s="84" t="e">
        <f t="shared" si="47"/>
        <v>#DIV/0!</v>
      </c>
      <c r="AE33" s="85" t="e">
        <f t="shared" si="48"/>
        <v>#DIV/0!</v>
      </c>
      <c r="AF33" s="86">
        <v>32.5</v>
      </c>
      <c r="AG33" t="e">
        <f t="shared" si="49"/>
        <v>#DIV/0!</v>
      </c>
      <c r="AH33" t="e">
        <f t="shared" si="50"/>
        <v>#DIV/0!</v>
      </c>
      <c r="AI33" s="86">
        <v>32.5</v>
      </c>
      <c r="AJ33" t="e">
        <f t="shared" si="51"/>
        <v>#DIV/0!</v>
      </c>
      <c r="AK33" t="e">
        <f t="shared" si="52"/>
        <v>#DIV/0!</v>
      </c>
      <c r="AL33" s="86">
        <v>32.5</v>
      </c>
      <c r="AM33" s="84">
        <v>1</v>
      </c>
      <c r="AN33" s="85">
        <v>0</v>
      </c>
      <c r="AO33" s="86">
        <v>32.5</v>
      </c>
      <c r="AP33" s="84" t="e">
        <f t="shared" si="53"/>
        <v>#DIV/0!</v>
      </c>
      <c r="AQ33" s="84" t="e">
        <f t="shared" si="54"/>
        <v>#DIV/0!</v>
      </c>
      <c r="AR33" s="86">
        <v>32.5</v>
      </c>
      <c r="AS33" s="84">
        <f t="shared" si="55"/>
        <v>0</v>
      </c>
      <c r="AT33" s="85" t="e">
        <f t="shared" si="56"/>
        <v>#DIV/0!</v>
      </c>
      <c r="AU33" s="86">
        <v>32.5</v>
      </c>
      <c r="AV33" s="84" t="e">
        <f t="shared" si="57"/>
        <v>#DIV/0!</v>
      </c>
      <c r="AW33" s="85" t="e">
        <f t="shared" si="58"/>
        <v>#DIV/0!</v>
      </c>
      <c r="AX33" s="86">
        <v>32.5</v>
      </c>
      <c r="AY33" s="84" t="e">
        <f t="shared" si="59"/>
        <v>#DIV/0!</v>
      </c>
      <c r="AZ33" s="84" t="e">
        <f t="shared" si="60"/>
        <v>#DIV/0!</v>
      </c>
    </row>
    <row r="34" spans="1:52" x14ac:dyDescent="0.3">
      <c r="A34" s="5"/>
      <c r="B34" s="6" t="s">
        <v>24</v>
      </c>
      <c r="C34" s="6">
        <v>6</v>
      </c>
      <c r="D34" s="6">
        <v>27.5</v>
      </c>
      <c r="E34" s="22"/>
      <c r="F34" s="22"/>
      <c r="G34" s="22"/>
      <c r="H34" s="22"/>
      <c r="I34" s="22"/>
      <c r="J34" s="27"/>
      <c r="K34" s="22"/>
      <c r="L34" s="22"/>
      <c r="M34" s="22"/>
      <c r="N34" s="22"/>
      <c r="O34" s="52">
        <f t="shared" si="1"/>
        <v>0</v>
      </c>
      <c r="P34" s="64">
        <f t="shared" si="2"/>
        <v>0</v>
      </c>
      <c r="Q34" s="39" t="str">
        <f t="shared" si="3"/>
        <v/>
      </c>
      <c r="R34" s="52" t="str">
        <f t="shared" si="4"/>
        <v/>
      </c>
      <c r="S34" s="76" t="str">
        <f t="shared" si="5"/>
        <v/>
      </c>
      <c r="T34" s="64" t="str">
        <f t="shared" si="6"/>
        <v/>
      </c>
      <c r="U34" s="27" t="str">
        <f t="shared" si="0"/>
        <v/>
      </c>
      <c r="V34" s="83"/>
      <c r="W34" s="86">
        <v>37.5</v>
      </c>
      <c r="X34" s="19" t="e">
        <f t="shared" si="43"/>
        <v>#DIV/0!</v>
      </c>
      <c r="Y34" s="84" t="e">
        <f t="shared" si="44"/>
        <v>#DIV/0!</v>
      </c>
      <c r="Z34" s="86">
        <v>37.5</v>
      </c>
      <c r="AA34" s="84" t="e">
        <f t="shared" si="45"/>
        <v>#DIV/0!</v>
      </c>
      <c r="AB34" s="85" t="e">
        <f t="shared" si="46"/>
        <v>#DIV/0!</v>
      </c>
      <c r="AC34" s="86">
        <v>37.5</v>
      </c>
      <c r="AD34" s="84" t="e">
        <f t="shared" si="47"/>
        <v>#DIV/0!</v>
      </c>
      <c r="AE34" s="85" t="e">
        <f t="shared" si="48"/>
        <v>#DIV/0!</v>
      </c>
      <c r="AF34" s="86">
        <v>37.5</v>
      </c>
      <c r="AG34" t="e">
        <f t="shared" si="49"/>
        <v>#DIV/0!</v>
      </c>
      <c r="AH34" t="e">
        <f t="shared" si="50"/>
        <v>#DIV/0!</v>
      </c>
      <c r="AI34" s="86">
        <v>37.5</v>
      </c>
      <c r="AJ34" t="e">
        <f t="shared" si="51"/>
        <v>#DIV/0!</v>
      </c>
      <c r="AK34" t="e">
        <f t="shared" si="52"/>
        <v>#DIV/0!</v>
      </c>
      <c r="AL34" s="86">
        <v>37.5</v>
      </c>
      <c r="AM34" s="84">
        <v>1</v>
      </c>
      <c r="AN34" s="85">
        <v>0</v>
      </c>
      <c r="AO34" s="86">
        <v>37.5</v>
      </c>
      <c r="AP34" s="84" t="e">
        <f t="shared" si="53"/>
        <v>#DIV/0!</v>
      </c>
      <c r="AQ34" s="84" t="e">
        <f t="shared" si="54"/>
        <v>#DIV/0!</v>
      </c>
      <c r="AR34" s="86">
        <v>37.5</v>
      </c>
      <c r="AS34" s="84">
        <f t="shared" si="55"/>
        <v>0</v>
      </c>
      <c r="AT34" s="85" t="e">
        <f t="shared" si="56"/>
        <v>#DIV/0!</v>
      </c>
      <c r="AU34" s="86">
        <v>37.5</v>
      </c>
      <c r="AV34" s="84" t="e">
        <f t="shared" si="57"/>
        <v>#DIV/0!</v>
      </c>
      <c r="AW34" s="85" t="e">
        <f t="shared" si="58"/>
        <v>#DIV/0!</v>
      </c>
      <c r="AX34" s="86">
        <v>37.5</v>
      </c>
      <c r="AY34" s="84" t="e">
        <f t="shared" si="59"/>
        <v>#DIV/0!</v>
      </c>
      <c r="AZ34" s="84" t="e">
        <f t="shared" si="60"/>
        <v>#DIV/0!</v>
      </c>
    </row>
    <row r="35" spans="1:52" x14ac:dyDescent="0.3">
      <c r="A35" s="5"/>
      <c r="B35" s="6" t="s">
        <v>24</v>
      </c>
      <c r="C35" s="6">
        <v>7</v>
      </c>
      <c r="D35" s="6">
        <v>32.5</v>
      </c>
      <c r="E35" s="22"/>
      <c r="F35" s="22"/>
      <c r="G35" s="22"/>
      <c r="H35" s="22"/>
      <c r="I35" s="22"/>
      <c r="J35" s="27"/>
      <c r="K35" s="22"/>
      <c r="L35" s="22"/>
      <c r="M35" s="22"/>
      <c r="N35" s="22"/>
      <c r="O35" s="52">
        <f t="shared" si="1"/>
        <v>0</v>
      </c>
      <c r="P35" s="64">
        <f t="shared" si="2"/>
        <v>0</v>
      </c>
      <c r="Q35" s="39" t="str">
        <f t="shared" si="3"/>
        <v/>
      </c>
      <c r="R35" s="52" t="str">
        <f t="shared" si="4"/>
        <v/>
      </c>
      <c r="S35" s="76" t="str">
        <f t="shared" si="5"/>
        <v/>
      </c>
      <c r="T35" s="64" t="str">
        <f t="shared" si="6"/>
        <v/>
      </c>
      <c r="U35" s="27" t="str">
        <f t="shared" si="0"/>
        <v/>
      </c>
      <c r="V35" s="83"/>
      <c r="W35" s="86">
        <v>42.5</v>
      </c>
      <c r="X35" s="19" t="e">
        <f t="shared" si="43"/>
        <v>#DIV/0!</v>
      </c>
      <c r="Y35" s="84" t="e">
        <f t="shared" si="44"/>
        <v>#DIV/0!</v>
      </c>
      <c r="Z35" s="86">
        <v>42.5</v>
      </c>
      <c r="AA35" s="84" t="e">
        <f t="shared" si="45"/>
        <v>#DIV/0!</v>
      </c>
      <c r="AB35" s="85" t="e">
        <f t="shared" si="46"/>
        <v>#DIV/0!</v>
      </c>
      <c r="AC35" s="86">
        <v>42.5</v>
      </c>
      <c r="AD35" s="84" t="e">
        <f t="shared" si="47"/>
        <v>#DIV/0!</v>
      </c>
      <c r="AE35" s="85" t="e">
        <f t="shared" si="48"/>
        <v>#DIV/0!</v>
      </c>
      <c r="AF35" s="86">
        <v>42.5</v>
      </c>
      <c r="AG35" t="e">
        <f t="shared" si="49"/>
        <v>#DIV/0!</v>
      </c>
      <c r="AH35" t="e">
        <f t="shared" si="50"/>
        <v>#DIV/0!</v>
      </c>
      <c r="AI35" s="86">
        <v>42.5</v>
      </c>
      <c r="AJ35" t="e">
        <f t="shared" si="51"/>
        <v>#DIV/0!</v>
      </c>
      <c r="AK35" t="e">
        <f t="shared" si="52"/>
        <v>#DIV/0!</v>
      </c>
      <c r="AL35" s="86">
        <v>42.5</v>
      </c>
      <c r="AM35" s="84">
        <v>1</v>
      </c>
      <c r="AN35" s="85">
        <v>1</v>
      </c>
      <c r="AO35" s="86">
        <v>42.5</v>
      </c>
      <c r="AP35" s="84" t="e">
        <f t="shared" si="53"/>
        <v>#DIV/0!</v>
      </c>
      <c r="AQ35" s="84" t="e">
        <f t="shared" si="54"/>
        <v>#DIV/0!</v>
      </c>
      <c r="AR35" s="86">
        <v>42.5</v>
      </c>
      <c r="AS35" s="84">
        <f t="shared" si="55"/>
        <v>0</v>
      </c>
      <c r="AT35" s="85">
        <f t="shared" si="56"/>
        <v>0</v>
      </c>
      <c r="AU35" s="86">
        <v>42.5</v>
      </c>
      <c r="AV35" s="84" t="e">
        <f t="shared" si="57"/>
        <v>#DIV/0!</v>
      </c>
      <c r="AW35" s="85" t="e">
        <f t="shared" si="58"/>
        <v>#DIV/0!</v>
      </c>
      <c r="AX35" s="86">
        <v>42.5</v>
      </c>
      <c r="AY35" s="84" t="e">
        <f t="shared" si="59"/>
        <v>#DIV/0!</v>
      </c>
      <c r="AZ35" s="84" t="e">
        <f t="shared" si="60"/>
        <v>#DIV/0!</v>
      </c>
    </row>
    <row r="36" spans="1:52" ht="15" thickBot="1" x14ac:dyDescent="0.35">
      <c r="A36" s="5"/>
      <c r="B36" s="6" t="s">
        <v>24</v>
      </c>
      <c r="C36" s="6">
        <v>8</v>
      </c>
      <c r="D36" s="6">
        <v>37.5</v>
      </c>
      <c r="E36" s="22"/>
      <c r="F36" s="22"/>
      <c r="G36" s="22"/>
      <c r="H36" s="22"/>
      <c r="I36" s="22"/>
      <c r="J36" s="27"/>
      <c r="K36" s="22"/>
      <c r="L36" s="22"/>
      <c r="M36" s="22"/>
      <c r="N36" s="22"/>
      <c r="O36" s="52">
        <f t="shared" si="1"/>
        <v>0</v>
      </c>
      <c r="P36" s="64">
        <f t="shared" si="2"/>
        <v>0</v>
      </c>
      <c r="Q36" s="39" t="str">
        <f t="shared" si="3"/>
        <v/>
      </c>
      <c r="R36" s="52" t="str">
        <f t="shared" si="4"/>
        <v/>
      </c>
      <c r="S36" s="76" t="str">
        <f t="shared" si="5"/>
        <v/>
      </c>
      <c r="T36" s="64" t="str">
        <f t="shared" si="6"/>
        <v/>
      </c>
      <c r="U36" s="27" t="str">
        <f t="shared" si="0"/>
        <v/>
      </c>
      <c r="V36" s="83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2" ht="15" thickBot="1" x14ac:dyDescent="0.35">
      <c r="A37" s="8"/>
      <c r="B37" s="9" t="s">
        <v>24</v>
      </c>
      <c r="C37" s="9">
        <v>9</v>
      </c>
      <c r="D37" s="9">
        <v>42.5</v>
      </c>
      <c r="E37" s="22"/>
      <c r="F37" s="22"/>
      <c r="G37" s="22"/>
      <c r="H37" s="22"/>
      <c r="I37" s="22"/>
      <c r="J37" s="27"/>
      <c r="K37" s="22"/>
      <c r="L37" s="22"/>
      <c r="M37" s="22"/>
      <c r="N37" s="22"/>
      <c r="O37" s="52">
        <f t="shared" si="1"/>
        <v>0</v>
      </c>
      <c r="P37" s="64">
        <f t="shared" si="2"/>
        <v>0</v>
      </c>
      <c r="Q37" s="39" t="str">
        <f t="shared" si="3"/>
        <v/>
      </c>
      <c r="R37" s="52" t="str">
        <f t="shared" si="4"/>
        <v/>
      </c>
      <c r="S37" s="76" t="str">
        <f t="shared" si="5"/>
        <v/>
      </c>
      <c r="T37" s="64" t="str">
        <f t="shared" si="6"/>
        <v/>
      </c>
      <c r="U37" s="27" t="str">
        <f t="shared" si="0"/>
        <v/>
      </c>
      <c r="V37" s="83"/>
      <c r="AL37" s="88" t="s">
        <v>59</v>
      </c>
      <c r="AM37" s="93" t="s">
        <v>53</v>
      </c>
      <c r="AN37" s="94"/>
    </row>
    <row r="38" spans="1:52" ht="15" thickBot="1" x14ac:dyDescent="0.35">
      <c r="A38" s="2">
        <v>15</v>
      </c>
      <c r="B38" s="3" t="s">
        <v>25</v>
      </c>
      <c r="C38" s="3">
        <v>1</v>
      </c>
      <c r="D38" s="3">
        <v>2.5</v>
      </c>
      <c r="E38" s="3">
        <v>0.61609999999999998</v>
      </c>
      <c r="F38" s="3">
        <v>0.83630000000000004</v>
      </c>
      <c r="G38" s="3">
        <v>0.64239999999999997</v>
      </c>
      <c r="H38" s="3">
        <v>0.19389999999999999</v>
      </c>
      <c r="I38" s="3">
        <v>0.88056312400000003</v>
      </c>
      <c r="J38" s="4">
        <v>9.4961874000000002E-2</v>
      </c>
      <c r="K38" s="3">
        <v>36.048299999999998</v>
      </c>
      <c r="L38" s="3">
        <v>5.9889999999999999</v>
      </c>
      <c r="M38" s="3">
        <v>0.50049999999999994</v>
      </c>
      <c r="N38" s="3">
        <v>5.4885000000000002</v>
      </c>
      <c r="O38" s="50">
        <f t="shared" si="1"/>
        <v>0.70830433766167533</v>
      </c>
      <c r="P38" s="62">
        <f t="shared" si="2"/>
        <v>0.10784221051356389</v>
      </c>
      <c r="Q38" s="37">
        <f t="shared" si="3"/>
        <v>60.046212714811141</v>
      </c>
      <c r="R38" s="50">
        <f t="shared" si="4"/>
        <v>0.49539755821399578</v>
      </c>
      <c r="S38" s="74">
        <f t="shared" si="5"/>
        <v>6.7829910000000009</v>
      </c>
      <c r="T38" s="62">
        <f t="shared" si="6"/>
        <v>32.675398726974862</v>
      </c>
      <c r="U38" s="4">
        <f t="shared" si="0"/>
        <v>64.759673371844215</v>
      </c>
      <c r="V38" s="32"/>
      <c r="AM38" s="89" t="s">
        <v>51</v>
      </c>
      <c r="AN38" s="90" t="s">
        <v>52</v>
      </c>
    </row>
    <row r="39" spans="1:52" x14ac:dyDescent="0.3">
      <c r="A39" s="5">
        <v>16</v>
      </c>
      <c r="B39" s="6" t="s">
        <v>25</v>
      </c>
      <c r="C39" s="6">
        <v>2</v>
      </c>
      <c r="D39" s="6">
        <v>7.5</v>
      </c>
      <c r="E39" s="6">
        <v>0.61939999999999995</v>
      </c>
      <c r="F39" s="6">
        <v>0.80049999999999999</v>
      </c>
      <c r="G39" s="6">
        <v>0.63729999999999998</v>
      </c>
      <c r="H39" s="6">
        <v>0.16320000000000001</v>
      </c>
      <c r="I39" s="6">
        <v>0.90115957999999996</v>
      </c>
      <c r="J39" s="7">
        <v>0.128166167</v>
      </c>
      <c r="K39" s="6">
        <v>42.722999999999999</v>
      </c>
      <c r="L39" s="6">
        <v>7.7504999999999997</v>
      </c>
      <c r="M39" s="6">
        <v>0.51219999999999999</v>
      </c>
      <c r="N39" s="6">
        <v>7.2382999999999997</v>
      </c>
      <c r="O39" s="51">
        <f t="shared" si="1"/>
        <v>0.839453905396919</v>
      </c>
      <c r="P39" s="63">
        <f t="shared" si="2"/>
        <v>0.14222360797309455</v>
      </c>
      <c r="Q39" s="38">
        <f t="shared" si="3"/>
        <v>69.723029742382451</v>
      </c>
      <c r="R39" s="51">
        <f t="shared" si="4"/>
        <v>0.54067080665748279</v>
      </c>
      <c r="S39" s="75">
        <f t="shared" si="5"/>
        <v>9.1547262142857146</v>
      </c>
      <c r="T39" s="63">
        <f t="shared" si="6"/>
        <v>20.581573236674345</v>
      </c>
      <c r="U39" s="7">
        <f t="shared" si="0"/>
        <v>77.208721861666817</v>
      </c>
      <c r="V39" s="32"/>
      <c r="AL39" s="86">
        <v>2.5</v>
      </c>
      <c r="AM39" s="84">
        <v>1</v>
      </c>
      <c r="AN39" s="85">
        <v>0</v>
      </c>
    </row>
    <row r="40" spans="1:52" x14ac:dyDescent="0.3">
      <c r="A40" s="5">
        <v>17</v>
      </c>
      <c r="B40" s="6" t="s">
        <v>25</v>
      </c>
      <c r="C40" s="6">
        <v>3</v>
      </c>
      <c r="D40" s="6">
        <v>12.5</v>
      </c>
      <c r="E40" s="6">
        <v>0.61670000000000003</v>
      </c>
      <c r="F40" s="6">
        <v>0.81659999999999999</v>
      </c>
      <c r="G40" s="6">
        <v>0.64410000000000001</v>
      </c>
      <c r="H40" s="6">
        <v>0.17249999999999999</v>
      </c>
      <c r="I40" s="6">
        <v>0.86293146600000004</v>
      </c>
      <c r="J40" s="7">
        <v>0.11947546000000001</v>
      </c>
      <c r="K40" s="6">
        <v>45.692100000000003</v>
      </c>
      <c r="L40" s="6">
        <v>7.5608000000000004</v>
      </c>
      <c r="M40" s="6">
        <v>0.51439999999999997</v>
      </c>
      <c r="N40" s="6">
        <v>7.0464000000000002</v>
      </c>
      <c r="O40" s="51">
        <f t="shared" si="1"/>
        <v>0.89779303398138166</v>
      </c>
      <c r="P40" s="63">
        <f t="shared" si="2"/>
        <v>0.13845301123490511</v>
      </c>
      <c r="Q40" s="38">
        <f t="shared" si="3"/>
        <v>75.934002274647668</v>
      </c>
      <c r="R40" s="51">
        <f t="shared" si="4"/>
        <v>0.72990581672711941</v>
      </c>
      <c r="S40" s="75">
        <f t="shared" si="5"/>
        <v>8.5339614285714287</v>
      </c>
      <c r="T40" s="63">
        <f t="shared" si="6"/>
        <v>14.802130480053776</v>
      </c>
      <c r="U40" s="7">
        <f t="shared" si="0"/>
        <v>83.68661961815117</v>
      </c>
      <c r="V40" s="32"/>
      <c r="AL40" s="86">
        <v>7.5</v>
      </c>
      <c r="AM40" s="84">
        <v>1</v>
      </c>
      <c r="AN40" s="85">
        <v>0</v>
      </c>
    </row>
    <row r="41" spans="1:52" x14ac:dyDescent="0.3">
      <c r="A41" s="5">
        <v>18</v>
      </c>
      <c r="B41" s="6" t="s">
        <v>25</v>
      </c>
      <c r="C41" s="6">
        <v>4</v>
      </c>
      <c r="D41" s="6">
        <v>17.5</v>
      </c>
      <c r="E41" s="6">
        <v>0.62160000000000004</v>
      </c>
      <c r="F41" s="6">
        <v>0.78890000000000005</v>
      </c>
      <c r="G41" s="6">
        <v>0.64600000000000002</v>
      </c>
      <c r="H41" s="6">
        <v>0.1429</v>
      </c>
      <c r="I41" s="6">
        <v>0.85415421400000002</v>
      </c>
      <c r="J41" s="7">
        <v>6.8095627000000006E-2</v>
      </c>
      <c r="K41" s="6">
        <v>44.109099999999998</v>
      </c>
      <c r="L41" s="6">
        <v>4.5720000000000001</v>
      </c>
      <c r="M41" s="6">
        <v>0.51459999999999995</v>
      </c>
      <c r="N41" s="6">
        <v>4.0574000000000003</v>
      </c>
      <c r="O41" s="51">
        <f t="shared" si="1"/>
        <v>0.86668904942403946</v>
      </c>
      <c r="P41" s="63">
        <f t="shared" si="2"/>
        <v>7.9722872358155089E-2</v>
      </c>
      <c r="Q41" s="38">
        <f t="shared" si="3"/>
        <v>78.696617706588441</v>
      </c>
      <c r="R41" s="51">
        <f t="shared" si="4"/>
        <v>0.44720174454442629</v>
      </c>
      <c r="S41" s="75">
        <f t="shared" si="5"/>
        <v>4.8639733571428572</v>
      </c>
      <c r="T41" s="63">
        <f t="shared" si="6"/>
        <v>15.992207191724276</v>
      </c>
      <c r="U41" s="7">
        <f t="shared" si="0"/>
        <v>83.110776579075235</v>
      </c>
      <c r="V41" s="32"/>
      <c r="AL41" s="86">
        <v>12.5</v>
      </c>
      <c r="AM41" s="84">
        <v>1</v>
      </c>
      <c r="AN41" s="85">
        <v>0</v>
      </c>
    </row>
    <row r="42" spans="1:52" x14ac:dyDescent="0.3">
      <c r="A42" s="5">
        <v>19</v>
      </c>
      <c r="B42" s="6" t="s">
        <v>25</v>
      </c>
      <c r="C42" s="6">
        <v>5</v>
      </c>
      <c r="D42" s="6">
        <v>22.5</v>
      </c>
      <c r="E42" s="6">
        <v>0.62150000000000005</v>
      </c>
      <c r="F42" s="6">
        <v>0.80740000000000001</v>
      </c>
      <c r="G42" s="6">
        <v>0.63849999999999996</v>
      </c>
      <c r="H42" s="6">
        <v>0.16889999999999999</v>
      </c>
      <c r="I42" s="6">
        <v>0.90855298500000004</v>
      </c>
      <c r="J42" s="7">
        <v>0.64584206099999997</v>
      </c>
      <c r="K42" s="6">
        <v>57.274000000000001</v>
      </c>
      <c r="L42" s="6">
        <v>36.757300000000001</v>
      </c>
      <c r="M42" s="6">
        <v>0.5796</v>
      </c>
      <c r="N42" s="6">
        <v>36.177700000000002</v>
      </c>
      <c r="O42" s="51">
        <f t="shared" si="1"/>
        <v>1.1253629889685448</v>
      </c>
      <c r="P42" s="63">
        <f t="shared" si="2"/>
        <v>0.71084688699946441</v>
      </c>
      <c r="Q42" s="38">
        <f t="shared" si="3"/>
        <v>41.451610196908042</v>
      </c>
      <c r="R42" s="51">
        <f t="shared" si="4"/>
        <v>2.5001856153640167</v>
      </c>
      <c r="S42" s="75">
        <f t="shared" si="5"/>
        <v>46.131575785714283</v>
      </c>
      <c r="T42" s="63">
        <f t="shared" si="6"/>
        <v>9.9166284020136573</v>
      </c>
      <c r="U42" s="7">
        <f t="shared" si="0"/>
        <v>80.695019583128499</v>
      </c>
      <c r="V42" s="32"/>
      <c r="AL42" s="86">
        <v>17.5</v>
      </c>
      <c r="AM42" s="84">
        <v>1</v>
      </c>
      <c r="AN42" s="85">
        <v>0</v>
      </c>
    </row>
    <row r="43" spans="1:52" x14ac:dyDescent="0.3">
      <c r="A43" s="5"/>
      <c r="B43" s="6" t="s">
        <v>25</v>
      </c>
      <c r="C43" s="6">
        <v>6</v>
      </c>
      <c r="D43" s="6">
        <v>27.5</v>
      </c>
      <c r="E43" s="22"/>
      <c r="F43" s="22"/>
      <c r="G43" s="22"/>
      <c r="H43" s="22"/>
      <c r="I43" s="22"/>
      <c r="J43" s="27"/>
      <c r="K43" s="22"/>
      <c r="L43" s="22"/>
      <c r="M43" s="22"/>
      <c r="N43" s="22"/>
      <c r="O43" s="52">
        <f t="shared" si="1"/>
        <v>0</v>
      </c>
      <c r="P43" s="64">
        <f t="shared" si="2"/>
        <v>0</v>
      </c>
      <c r="Q43" s="39" t="str">
        <f t="shared" si="3"/>
        <v/>
      </c>
      <c r="R43" s="52" t="str">
        <f t="shared" si="4"/>
        <v/>
      </c>
      <c r="S43" s="76" t="str">
        <f t="shared" si="5"/>
        <v/>
      </c>
      <c r="T43" s="64" t="str">
        <f t="shared" si="6"/>
        <v/>
      </c>
      <c r="U43" s="27" t="str">
        <f t="shared" si="0"/>
        <v/>
      </c>
      <c r="V43" s="83"/>
      <c r="AL43" s="86">
        <v>22.5</v>
      </c>
      <c r="AM43" s="84">
        <v>1</v>
      </c>
      <c r="AN43" s="85">
        <v>0</v>
      </c>
    </row>
    <row r="44" spans="1:52" x14ac:dyDescent="0.3">
      <c r="A44" s="5"/>
      <c r="B44" s="6" t="s">
        <v>25</v>
      </c>
      <c r="C44" s="6">
        <v>7</v>
      </c>
      <c r="D44" s="6">
        <v>32.5</v>
      </c>
      <c r="E44" s="22"/>
      <c r="F44" s="22"/>
      <c r="G44" s="22"/>
      <c r="H44" s="22"/>
      <c r="I44" s="22"/>
      <c r="J44" s="27"/>
      <c r="K44" s="22"/>
      <c r="L44" s="22"/>
      <c r="M44" s="22"/>
      <c r="N44" s="22"/>
      <c r="O44" s="52">
        <f t="shared" si="1"/>
        <v>0</v>
      </c>
      <c r="P44" s="64">
        <f t="shared" si="2"/>
        <v>0</v>
      </c>
      <c r="Q44" s="39" t="str">
        <f t="shared" si="3"/>
        <v/>
      </c>
      <c r="R44" s="52" t="str">
        <f t="shared" si="4"/>
        <v/>
      </c>
      <c r="S44" s="76" t="str">
        <f t="shared" si="5"/>
        <v/>
      </c>
      <c r="T44" s="64" t="str">
        <f t="shared" si="6"/>
        <v/>
      </c>
      <c r="U44" s="27" t="str">
        <f t="shared" si="0"/>
        <v/>
      </c>
      <c r="V44" s="83"/>
      <c r="AL44" s="86">
        <v>27.5</v>
      </c>
      <c r="AM44" s="84">
        <v>1</v>
      </c>
      <c r="AN44" s="85">
        <v>1</v>
      </c>
    </row>
    <row r="45" spans="1:52" x14ac:dyDescent="0.3">
      <c r="A45" s="5"/>
      <c r="B45" s="6" t="s">
        <v>25</v>
      </c>
      <c r="C45" s="6">
        <v>8</v>
      </c>
      <c r="D45" s="6">
        <v>37.5</v>
      </c>
      <c r="E45" s="22"/>
      <c r="F45" s="22"/>
      <c r="G45" s="22"/>
      <c r="H45" s="22"/>
      <c r="I45" s="22"/>
      <c r="J45" s="27"/>
      <c r="K45" s="22"/>
      <c r="L45" s="22"/>
      <c r="M45" s="22"/>
      <c r="N45" s="22"/>
      <c r="O45" s="52">
        <f t="shared" si="1"/>
        <v>0</v>
      </c>
      <c r="P45" s="64">
        <f t="shared" si="2"/>
        <v>0</v>
      </c>
      <c r="Q45" s="39" t="str">
        <f t="shared" si="3"/>
        <v/>
      </c>
      <c r="R45" s="52" t="str">
        <f t="shared" si="4"/>
        <v/>
      </c>
      <c r="S45" s="76" t="str">
        <f t="shared" si="5"/>
        <v/>
      </c>
      <c r="T45" s="64" t="str">
        <f t="shared" si="6"/>
        <v/>
      </c>
      <c r="U45" s="27" t="str">
        <f t="shared" si="0"/>
        <v/>
      </c>
      <c r="V45" s="83"/>
      <c r="AL45" s="86">
        <v>32.5</v>
      </c>
      <c r="AM45" s="84">
        <v>1</v>
      </c>
      <c r="AN45" s="85">
        <v>1</v>
      </c>
    </row>
    <row r="46" spans="1:52" ht="15" thickBot="1" x14ac:dyDescent="0.35">
      <c r="A46" s="8"/>
      <c r="B46" s="9" t="s">
        <v>25</v>
      </c>
      <c r="C46" s="9">
        <v>9</v>
      </c>
      <c r="D46" s="9">
        <v>42.5</v>
      </c>
      <c r="E46" s="22"/>
      <c r="F46" s="22"/>
      <c r="G46" s="22"/>
      <c r="H46" s="22"/>
      <c r="I46" s="22"/>
      <c r="J46" s="27"/>
      <c r="K46" s="22"/>
      <c r="L46" s="22"/>
      <c r="M46" s="22"/>
      <c r="N46" s="22"/>
      <c r="O46" s="52">
        <f t="shared" si="1"/>
        <v>0</v>
      </c>
      <c r="P46" s="64">
        <f t="shared" si="2"/>
        <v>0</v>
      </c>
      <c r="Q46" s="39" t="str">
        <f t="shared" si="3"/>
        <v/>
      </c>
      <c r="R46" s="52" t="str">
        <f t="shared" si="4"/>
        <v/>
      </c>
      <c r="S46" s="76" t="str">
        <f t="shared" si="5"/>
        <v/>
      </c>
      <c r="T46" s="64" t="str">
        <f t="shared" si="6"/>
        <v/>
      </c>
      <c r="U46" s="27" t="str">
        <f t="shared" si="0"/>
        <v/>
      </c>
      <c r="V46" s="83"/>
      <c r="AL46" s="86">
        <v>37.5</v>
      </c>
      <c r="AM46" s="84">
        <v>1</v>
      </c>
      <c r="AN46" s="85">
        <v>1</v>
      </c>
    </row>
    <row r="47" spans="1:52" x14ac:dyDescent="0.3">
      <c r="A47" s="2">
        <v>20</v>
      </c>
      <c r="B47" s="3" t="s">
        <v>26</v>
      </c>
      <c r="C47" s="3">
        <v>1</v>
      </c>
      <c r="D47" s="3">
        <v>2.5</v>
      </c>
      <c r="E47" s="3">
        <v>0.61639999999999995</v>
      </c>
      <c r="F47" s="3">
        <v>0.75480000000000003</v>
      </c>
      <c r="G47" s="3">
        <v>0.63290000000000002</v>
      </c>
      <c r="H47" s="3">
        <v>0.12189999999999999</v>
      </c>
      <c r="I47" s="3">
        <v>0.88078034699999996</v>
      </c>
      <c r="J47" s="4">
        <v>9.9536841000000001E-2</v>
      </c>
      <c r="K47" s="3">
        <v>45.214799999999997</v>
      </c>
      <c r="L47" s="3">
        <v>6.2572999999999999</v>
      </c>
      <c r="M47" s="3">
        <v>0.50580000000000003</v>
      </c>
      <c r="N47" s="3">
        <v>5.7515000000000001</v>
      </c>
      <c r="O47" s="50">
        <f t="shared" si="1"/>
        <v>0.8884146815940035</v>
      </c>
      <c r="P47" s="62">
        <f t="shared" si="2"/>
        <v>0.11300983397444889</v>
      </c>
      <c r="Q47" s="37">
        <f t="shared" si="3"/>
        <v>77.540484761955469</v>
      </c>
      <c r="R47" s="50">
        <f t="shared" si="4"/>
        <v>0.51819203747880327</v>
      </c>
      <c r="S47" s="74">
        <f t="shared" si="5"/>
        <v>7.1097743571428573</v>
      </c>
      <c r="T47" s="62">
        <f t="shared" si="6"/>
        <v>14.83154884342288</v>
      </c>
      <c r="U47" s="4">
        <f t="shared" si="0"/>
        <v>83.943680500978687</v>
      </c>
      <c r="V47" s="32"/>
      <c r="AL47" s="86">
        <v>42.5</v>
      </c>
      <c r="AM47" s="84">
        <v>1</v>
      </c>
      <c r="AN47" s="85">
        <v>1</v>
      </c>
    </row>
    <row r="48" spans="1:52" x14ac:dyDescent="0.3">
      <c r="A48" s="5">
        <v>21</v>
      </c>
      <c r="B48" s="6" t="s">
        <v>26</v>
      </c>
      <c r="C48" s="6">
        <v>2</v>
      </c>
      <c r="D48" s="6">
        <v>7.5</v>
      </c>
      <c r="E48" s="6">
        <v>0.60980000000000001</v>
      </c>
      <c r="F48" s="6">
        <v>0.79730000000000001</v>
      </c>
      <c r="G48" s="6">
        <v>0.62629999999999997</v>
      </c>
      <c r="H48" s="6">
        <v>0.17100000000000001</v>
      </c>
      <c r="I48" s="6">
        <v>0.91200000000000003</v>
      </c>
      <c r="J48" s="7">
        <v>0.133883213</v>
      </c>
      <c r="K48" s="6">
        <v>51.753700000000002</v>
      </c>
      <c r="L48" s="6">
        <v>7.9870999999999999</v>
      </c>
      <c r="M48" s="6">
        <v>0.51580000000000004</v>
      </c>
      <c r="N48" s="6">
        <v>7.4713000000000003</v>
      </c>
      <c r="O48" s="51">
        <f t="shared" si="1"/>
        <v>1.0168959479376571</v>
      </c>
      <c r="P48" s="63">
        <f t="shared" si="2"/>
        <v>0.14680176868178735</v>
      </c>
      <c r="Q48" s="38">
        <f t="shared" si="3"/>
        <v>87.009417925586988</v>
      </c>
      <c r="R48" s="51">
        <f t="shared" si="4"/>
        <v>0.49686752622259023</v>
      </c>
      <c r="S48" s="75">
        <f t="shared" si="5"/>
        <v>9.5630866428571437</v>
      </c>
      <c r="T48" s="63">
        <f t="shared" si="6"/>
        <v>2.9306279053332815</v>
      </c>
      <c r="U48" s="7">
        <f t="shared" si="0"/>
        <v>96.741576148579441</v>
      </c>
      <c r="V48" s="32"/>
      <c r="AL48" s="19"/>
      <c r="AM48" s="19"/>
      <c r="AN48" s="19"/>
    </row>
    <row r="49" spans="1:40" ht="15" thickBot="1" x14ac:dyDescent="0.35">
      <c r="A49" s="5">
        <v>22</v>
      </c>
      <c r="B49" s="6" t="s">
        <v>26</v>
      </c>
      <c r="C49" s="6">
        <v>3</v>
      </c>
      <c r="D49" s="6">
        <v>12.5</v>
      </c>
      <c r="E49" s="6">
        <v>0.61550000000000005</v>
      </c>
      <c r="F49" s="6">
        <v>0.83220000000000005</v>
      </c>
      <c r="G49" s="6">
        <v>0.63890000000000002</v>
      </c>
      <c r="H49" s="6">
        <v>0.1933</v>
      </c>
      <c r="I49" s="6">
        <v>0.89201661300000001</v>
      </c>
      <c r="J49" s="7">
        <v>9.399565E-2</v>
      </c>
      <c r="K49" s="6">
        <v>41.74</v>
      </c>
      <c r="L49" s="6">
        <v>5.8804999999999996</v>
      </c>
      <c r="M49" s="6">
        <v>0.51759999999999995</v>
      </c>
      <c r="N49" s="6">
        <v>5.3628999999999998</v>
      </c>
      <c r="O49" s="51">
        <f t="shared" si="1"/>
        <v>0.82013917588342111</v>
      </c>
      <c r="P49" s="63">
        <f t="shared" si="2"/>
        <v>0.10537432645771919</v>
      </c>
      <c r="Q49" s="38">
        <f t="shared" si="3"/>
        <v>71.476484942570195</v>
      </c>
      <c r="R49" s="51">
        <f t="shared" si="4"/>
        <v>0.43764140221996867</v>
      </c>
      <c r="S49" s="75">
        <f t="shared" si="5"/>
        <v>6.7139749999999996</v>
      </c>
      <c r="T49" s="63">
        <f t="shared" si="6"/>
        <v>21.371898655209833</v>
      </c>
      <c r="U49" s="7">
        <f t="shared" si="0"/>
        <v>76.981937835565262</v>
      </c>
      <c r="V49" s="32"/>
      <c r="AL49" s="87" t="s">
        <v>58</v>
      </c>
      <c r="AM49" s="95" t="s">
        <v>53</v>
      </c>
      <c r="AN49" s="96"/>
    </row>
    <row r="50" spans="1:40" ht="15" thickBot="1" x14ac:dyDescent="0.35">
      <c r="A50" s="5">
        <v>23</v>
      </c>
      <c r="B50" s="6" t="s">
        <v>26</v>
      </c>
      <c r="C50" s="6">
        <v>4</v>
      </c>
      <c r="D50" s="6">
        <v>17.5</v>
      </c>
      <c r="E50" s="6">
        <v>0.6139</v>
      </c>
      <c r="F50" s="6">
        <v>0.81289999999999996</v>
      </c>
      <c r="G50" s="6">
        <v>0.66349999999999998</v>
      </c>
      <c r="H50" s="6">
        <v>0.14940000000000001</v>
      </c>
      <c r="I50" s="6">
        <v>0.75075376900000002</v>
      </c>
      <c r="J50" s="7">
        <v>9.6670215000000004E-2</v>
      </c>
      <c r="K50" s="6">
        <v>45.770600000000002</v>
      </c>
      <c r="L50" s="6">
        <v>7.0686999999999998</v>
      </c>
      <c r="M50" s="6">
        <v>0.51539999999999997</v>
      </c>
      <c r="N50" s="6">
        <v>6.5533000000000001</v>
      </c>
      <c r="O50" s="51">
        <f t="shared" si="1"/>
        <v>0.89933546151628452</v>
      </c>
      <c r="P50" s="63">
        <f t="shared" si="2"/>
        <v>0.12876420846470588</v>
      </c>
      <c r="Q50" s="38">
        <f t="shared" si="3"/>
        <v>77.057125305157868</v>
      </c>
      <c r="R50" s="51">
        <f t="shared" si="4"/>
        <v>1.2343843640271488</v>
      </c>
      <c r="S50" s="75">
        <f t="shared" si="5"/>
        <v>6.9050153571428572</v>
      </c>
      <c r="T50" s="63">
        <f t="shared" si="6"/>
        <v>14.803474973672124</v>
      </c>
      <c r="U50" s="7">
        <f t="shared" si="0"/>
        <v>83.884848423874601</v>
      </c>
      <c r="V50" s="32"/>
      <c r="AM50" s="89" t="s">
        <v>51</v>
      </c>
      <c r="AN50" s="90" t="s">
        <v>52</v>
      </c>
    </row>
    <row r="51" spans="1:40" x14ac:dyDescent="0.3">
      <c r="A51" s="5">
        <v>24</v>
      </c>
      <c r="B51" s="6" t="s">
        <v>26</v>
      </c>
      <c r="C51" s="6">
        <v>5</v>
      </c>
      <c r="D51" s="6">
        <v>22.5</v>
      </c>
      <c r="E51" s="6">
        <v>0.61180000000000001</v>
      </c>
      <c r="F51" s="6">
        <v>0.9677</v>
      </c>
      <c r="G51" s="6">
        <v>0.7984</v>
      </c>
      <c r="H51" s="6">
        <v>0.16930000000000001</v>
      </c>
      <c r="I51" s="6">
        <v>0.47569541999999998</v>
      </c>
      <c r="J51" s="7">
        <v>0.23696256099999999</v>
      </c>
      <c r="K51" s="6">
        <v>33.7194</v>
      </c>
      <c r="L51" s="6">
        <v>25.882300000000001</v>
      </c>
      <c r="M51" s="6">
        <v>0.53010000000000002</v>
      </c>
      <c r="N51" s="6">
        <v>25.3522</v>
      </c>
      <c r="O51" s="51">
        <f t="shared" si="1"/>
        <v>0.66254434420899455</v>
      </c>
      <c r="P51" s="63">
        <f t="shared" si="2"/>
        <v>0.49813925287090727</v>
      </c>
      <c r="Q51" s="38">
        <f t="shared" si="3"/>
        <v>16.440509133808728</v>
      </c>
      <c r="R51" s="51">
        <f t="shared" si="4"/>
        <v>10.04525737965028</v>
      </c>
      <c r="S51" s="75">
        <f t="shared" si="5"/>
        <v>16.925897214285715</v>
      </c>
      <c r="T51" s="63">
        <f t="shared" si="6"/>
        <v>56.588336272255276</v>
      </c>
      <c r="U51" s="7">
        <f t="shared" si="0"/>
        <v>22.512349801498541</v>
      </c>
      <c r="V51" s="32"/>
      <c r="AL51" s="86">
        <v>2.5</v>
      </c>
      <c r="AM51" s="84">
        <v>1</v>
      </c>
      <c r="AN51" s="85">
        <v>0</v>
      </c>
    </row>
    <row r="52" spans="1:40" x14ac:dyDescent="0.3">
      <c r="A52" s="5"/>
      <c r="B52" s="6" t="s">
        <v>26</v>
      </c>
      <c r="C52" s="6">
        <v>6</v>
      </c>
      <c r="D52" s="6">
        <v>27.5</v>
      </c>
      <c r="E52" s="22"/>
      <c r="F52" s="22"/>
      <c r="G52" s="22"/>
      <c r="H52" s="22"/>
      <c r="I52" s="22"/>
      <c r="J52" s="27"/>
      <c r="K52" s="22"/>
      <c r="L52" s="22"/>
      <c r="M52" s="22"/>
      <c r="N52" s="22"/>
      <c r="O52" s="52">
        <f t="shared" si="1"/>
        <v>0</v>
      </c>
      <c r="P52" s="64">
        <f t="shared" si="2"/>
        <v>0</v>
      </c>
      <c r="Q52" s="39" t="str">
        <f t="shared" si="3"/>
        <v/>
      </c>
      <c r="R52" s="52" t="str">
        <f t="shared" si="4"/>
        <v/>
      </c>
      <c r="S52" s="76" t="str">
        <f t="shared" si="5"/>
        <v/>
      </c>
      <c r="T52" s="64" t="str">
        <f t="shared" si="6"/>
        <v/>
      </c>
      <c r="U52" s="27" t="str">
        <f t="shared" si="0"/>
        <v/>
      </c>
      <c r="V52" s="83"/>
      <c r="AL52" s="86">
        <v>7.5</v>
      </c>
      <c r="AM52" s="84">
        <v>1</v>
      </c>
      <c r="AN52" s="85">
        <v>0</v>
      </c>
    </row>
    <row r="53" spans="1:40" x14ac:dyDescent="0.3">
      <c r="A53" s="5"/>
      <c r="B53" s="6" t="s">
        <v>26</v>
      </c>
      <c r="C53" s="6">
        <v>7</v>
      </c>
      <c r="D53" s="6">
        <v>32.5</v>
      </c>
      <c r="E53" s="22"/>
      <c r="F53" s="22"/>
      <c r="G53" s="22"/>
      <c r="H53" s="22"/>
      <c r="I53" s="22"/>
      <c r="J53" s="27"/>
      <c r="K53" s="22"/>
      <c r="L53" s="22"/>
      <c r="M53" s="22"/>
      <c r="N53" s="22"/>
      <c r="O53" s="52">
        <f t="shared" si="1"/>
        <v>0</v>
      </c>
      <c r="P53" s="64">
        <f t="shared" si="2"/>
        <v>0</v>
      </c>
      <c r="Q53" s="39" t="str">
        <f t="shared" si="3"/>
        <v/>
      </c>
      <c r="R53" s="52" t="str">
        <f t="shared" si="4"/>
        <v/>
      </c>
      <c r="S53" s="76" t="str">
        <f t="shared" si="5"/>
        <v/>
      </c>
      <c r="T53" s="64" t="str">
        <f t="shared" si="6"/>
        <v/>
      </c>
      <c r="U53" s="27" t="str">
        <f t="shared" si="0"/>
        <v/>
      </c>
      <c r="V53" s="83"/>
      <c r="AL53" s="86">
        <v>12.5</v>
      </c>
      <c r="AM53" s="84">
        <v>1</v>
      </c>
      <c r="AN53" s="85">
        <v>0</v>
      </c>
    </row>
    <row r="54" spans="1:40" x14ac:dyDescent="0.3">
      <c r="A54" s="5"/>
      <c r="B54" s="6" t="s">
        <v>26</v>
      </c>
      <c r="C54" s="6">
        <v>8</v>
      </c>
      <c r="D54" s="6">
        <v>37.5</v>
      </c>
      <c r="E54" s="22"/>
      <c r="F54" s="22"/>
      <c r="G54" s="22"/>
      <c r="H54" s="22"/>
      <c r="I54" s="22"/>
      <c r="J54" s="27"/>
      <c r="K54" s="22"/>
      <c r="L54" s="22"/>
      <c r="M54" s="22"/>
      <c r="N54" s="22"/>
      <c r="O54" s="52">
        <f t="shared" si="1"/>
        <v>0</v>
      </c>
      <c r="P54" s="64">
        <f t="shared" si="2"/>
        <v>0</v>
      </c>
      <c r="Q54" s="39" t="str">
        <f t="shared" si="3"/>
        <v/>
      </c>
      <c r="R54" s="52" t="str">
        <f t="shared" si="4"/>
        <v/>
      </c>
      <c r="S54" s="76" t="str">
        <f t="shared" si="5"/>
        <v/>
      </c>
      <c r="T54" s="64" t="str">
        <f t="shared" si="6"/>
        <v/>
      </c>
      <c r="U54" s="27" t="str">
        <f t="shared" si="0"/>
        <v/>
      </c>
      <c r="V54" s="83"/>
      <c r="AL54" s="86">
        <v>17.5</v>
      </c>
      <c r="AM54" s="84">
        <v>1</v>
      </c>
      <c r="AN54" s="85">
        <v>0</v>
      </c>
    </row>
    <row r="55" spans="1:40" ht="15" thickBot="1" x14ac:dyDescent="0.35">
      <c r="A55" s="8"/>
      <c r="B55" s="9" t="s">
        <v>26</v>
      </c>
      <c r="C55" s="9">
        <v>9</v>
      </c>
      <c r="D55" s="9">
        <v>42.5</v>
      </c>
      <c r="E55" s="22"/>
      <c r="F55" s="22"/>
      <c r="G55" s="22"/>
      <c r="H55" s="22"/>
      <c r="I55" s="22"/>
      <c r="J55" s="27"/>
      <c r="K55" s="22"/>
      <c r="L55" s="22"/>
      <c r="M55" s="22"/>
      <c r="N55" s="22"/>
      <c r="O55" s="52">
        <f t="shared" si="1"/>
        <v>0</v>
      </c>
      <c r="P55" s="64">
        <f t="shared" si="2"/>
        <v>0</v>
      </c>
      <c r="Q55" s="39" t="str">
        <f t="shared" si="3"/>
        <v/>
      </c>
      <c r="R55" s="52" t="str">
        <f t="shared" si="4"/>
        <v/>
      </c>
      <c r="S55" s="76" t="str">
        <f t="shared" si="5"/>
        <v/>
      </c>
      <c r="T55" s="64" t="str">
        <f t="shared" si="6"/>
        <v/>
      </c>
      <c r="U55" s="27" t="str">
        <f t="shared" si="0"/>
        <v/>
      </c>
      <c r="V55" s="83"/>
      <c r="AL55" s="86">
        <v>22.5</v>
      </c>
      <c r="AM55" s="84">
        <v>1</v>
      </c>
      <c r="AN55" s="85">
        <v>0</v>
      </c>
    </row>
    <row r="56" spans="1:40" x14ac:dyDescent="0.3">
      <c r="A56" s="10">
        <v>25</v>
      </c>
      <c r="B56" s="11" t="s">
        <v>27</v>
      </c>
      <c r="C56" s="11">
        <v>1</v>
      </c>
      <c r="D56" s="11">
        <v>2.5</v>
      </c>
      <c r="E56" s="11">
        <v>0.62129999999999996</v>
      </c>
      <c r="F56" s="11">
        <v>0.74990000000000001</v>
      </c>
      <c r="G56" s="11">
        <v>0.64690000000000003</v>
      </c>
      <c r="H56" s="11">
        <v>0.10299999999999999</v>
      </c>
      <c r="I56" s="11">
        <v>0.800933126</v>
      </c>
      <c r="J56" s="12">
        <v>5.7792239000000002E-2</v>
      </c>
      <c r="K56" s="11">
        <v>22.1784</v>
      </c>
      <c r="L56" s="11">
        <v>4.1482999999999999</v>
      </c>
      <c r="M56" s="11">
        <v>0.47599999999999998</v>
      </c>
      <c r="N56" s="11">
        <v>3.6722999999999999</v>
      </c>
      <c r="O56" s="47">
        <f t="shared" si="1"/>
        <v>0.43577802344065325</v>
      </c>
      <c r="P56" s="59">
        <f t="shared" si="2"/>
        <v>7.2156135495847804E-2</v>
      </c>
      <c r="Q56" s="34">
        <f t="shared" si="3"/>
        <v>36.362188794480545</v>
      </c>
      <c r="R56" s="47">
        <f t="shared" si="4"/>
        <v>0.55245755753260772</v>
      </c>
      <c r="S56" s="71">
        <f t="shared" si="5"/>
        <v>4.1280170714285722</v>
      </c>
      <c r="T56" s="59">
        <f t="shared" si="6"/>
        <v>58.957336576558276</v>
      </c>
      <c r="U56" s="12">
        <f t="shared" si="0"/>
        <v>38.147681341191991</v>
      </c>
      <c r="V56" s="32"/>
      <c r="AL56" s="86">
        <v>27.5</v>
      </c>
      <c r="AM56" s="84">
        <v>1</v>
      </c>
      <c r="AN56" s="85">
        <v>0</v>
      </c>
    </row>
    <row r="57" spans="1:40" x14ac:dyDescent="0.3">
      <c r="A57" s="13">
        <v>26</v>
      </c>
      <c r="B57" s="14" t="s">
        <v>27</v>
      </c>
      <c r="C57" s="14">
        <v>2</v>
      </c>
      <c r="D57" s="14">
        <v>7.5</v>
      </c>
      <c r="E57" s="14">
        <v>0.61860000000000004</v>
      </c>
      <c r="F57" s="14">
        <v>0.83979999999999999</v>
      </c>
      <c r="G57" s="14">
        <v>0.63759999999999994</v>
      </c>
      <c r="H57" s="14">
        <v>0.20219999999999999</v>
      </c>
      <c r="I57" s="14">
        <v>0.91410488199999995</v>
      </c>
      <c r="J57" s="15">
        <v>0.123052785</v>
      </c>
      <c r="K57" s="14">
        <v>39.4407</v>
      </c>
      <c r="L57" s="14">
        <v>7.3270999999999997</v>
      </c>
      <c r="M57" s="14">
        <v>0.47599999999999998</v>
      </c>
      <c r="N57" s="14">
        <v>6.8510999999999997</v>
      </c>
      <c r="O57" s="48">
        <f t="shared" si="1"/>
        <v>0.77496078567956994</v>
      </c>
      <c r="P57" s="60">
        <f t="shared" si="2"/>
        <v>0.13461560871813383</v>
      </c>
      <c r="Q57" s="35">
        <f t="shared" si="3"/>
        <v>64.03451769614361</v>
      </c>
      <c r="R57" s="48">
        <f t="shared" si="4"/>
        <v>0.44472398915899342</v>
      </c>
      <c r="S57" s="72">
        <f t="shared" si="5"/>
        <v>8.7894846428571434</v>
      </c>
      <c r="T57" s="60">
        <f t="shared" si="6"/>
        <v>26.731273671840256</v>
      </c>
      <c r="U57" s="15">
        <f t="shared" si="0"/>
        <v>70.549175775413033</v>
      </c>
      <c r="V57" s="32"/>
      <c r="AL57" s="86">
        <v>32.5</v>
      </c>
      <c r="AM57" s="84">
        <v>1</v>
      </c>
      <c r="AN57" s="85">
        <v>0</v>
      </c>
    </row>
    <row r="58" spans="1:40" x14ac:dyDescent="0.3">
      <c r="A58" s="13">
        <v>27</v>
      </c>
      <c r="B58" s="14" t="s">
        <v>27</v>
      </c>
      <c r="C58" s="14">
        <v>3</v>
      </c>
      <c r="D58" s="14">
        <v>12.5</v>
      </c>
      <c r="E58" s="14">
        <v>0.62039999999999995</v>
      </c>
      <c r="F58" s="14">
        <v>0.81040000000000001</v>
      </c>
      <c r="G58" s="14">
        <v>0.63700000000000001</v>
      </c>
      <c r="H58" s="14">
        <v>0.1734</v>
      </c>
      <c r="I58" s="14">
        <v>0.91263157900000003</v>
      </c>
      <c r="J58" s="15">
        <v>0.125648273</v>
      </c>
      <c r="K58" s="14">
        <v>49.084899999999998</v>
      </c>
      <c r="L58" s="14">
        <v>7.5364000000000004</v>
      </c>
      <c r="M58" s="14">
        <v>0.52949999999999997</v>
      </c>
      <c r="N58" s="14">
        <v>7.0068999999999999</v>
      </c>
      <c r="O58" s="48">
        <f t="shared" si="1"/>
        <v>0.96445734150263862</v>
      </c>
      <c r="P58" s="60">
        <f t="shared" si="2"/>
        <v>0.13767688527785202</v>
      </c>
      <c r="Q58" s="35">
        <f t="shared" si="3"/>
        <v>82.678045622478663</v>
      </c>
      <c r="R58" s="48">
        <f t="shared" si="4"/>
        <v>0.46263893376353898</v>
      </c>
      <c r="S58" s="72">
        <f t="shared" si="5"/>
        <v>8.9748766428571436</v>
      </c>
      <c r="T58" s="60">
        <f t="shared" si="6"/>
        <v>7.8844388009006536</v>
      </c>
      <c r="U58" s="15">
        <f t="shared" si="0"/>
        <v>91.293923912200853</v>
      </c>
      <c r="V58" s="32"/>
      <c r="AL58" s="86">
        <v>37.5</v>
      </c>
      <c r="AM58" s="84">
        <v>1</v>
      </c>
      <c r="AN58" s="85">
        <v>0</v>
      </c>
    </row>
    <row r="59" spans="1:40" x14ac:dyDescent="0.3">
      <c r="A59" s="13">
        <v>28</v>
      </c>
      <c r="B59" s="14" t="s">
        <v>27</v>
      </c>
      <c r="C59" s="14">
        <v>4</v>
      </c>
      <c r="D59" s="14">
        <v>17.5</v>
      </c>
      <c r="E59" s="14">
        <v>0.61499999999999999</v>
      </c>
      <c r="F59" s="14">
        <v>0.7702</v>
      </c>
      <c r="G59" s="14">
        <v>0.63470000000000004</v>
      </c>
      <c r="H59" s="14">
        <v>0.13550000000000001</v>
      </c>
      <c r="I59" s="14">
        <v>0.87306700999999998</v>
      </c>
      <c r="J59" s="15">
        <v>9.2443154E-2</v>
      </c>
      <c r="K59" s="14">
        <v>43.029899999999998</v>
      </c>
      <c r="L59" s="14">
        <v>5.9135</v>
      </c>
      <c r="M59" s="14">
        <v>0.52470000000000006</v>
      </c>
      <c r="N59" s="14">
        <v>5.3887999999999998</v>
      </c>
      <c r="O59" s="48">
        <f t="shared" si="1"/>
        <v>0.84548410935184526</v>
      </c>
      <c r="P59" s="60">
        <f t="shared" si="2"/>
        <v>0.10588322930044512</v>
      </c>
      <c r="Q59" s="35">
        <f t="shared" si="3"/>
        <v>73.960088005140008</v>
      </c>
      <c r="R59" s="48">
        <f t="shared" si="4"/>
        <v>0.51692597309404309</v>
      </c>
      <c r="S59" s="72">
        <f t="shared" si="5"/>
        <v>6.6030824285714287</v>
      </c>
      <c r="T59" s="60">
        <f t="shared" si="6"/>
        <v>18.919903593194519</v>
      </c>
      <c r="U59" s="15">
        <f t="shared" si="0"/>
        <v>79.62973158415555</v>
      </c>
      <c r="V59" s="32"/>
      <c r="AL59" s="86">
        <v>42.5</v>
      </c>
      <c r="AM59" s="84">
        <v>1</v>
      </c>
      <c r="AN59" s="85">
        <v>0</v>
      </c>
    </row>
    <row r="60" spans="1:40" x14ac:dyDescent="0.3">
      <c r="A60" s="13"/>
      <c r="B60" s="14" t="s">
        <v>27</v>
      </c>
      <c r="C60" s="14">
        <v>5</v>
      </c>
      <c r="D60" s="14">
        <v>22.5</v>
      </c>
      <c r="E60" s="20"/>
      <c r="F60" s="20"/>
      <c r="G60" s="20"/>
      <c r="H60" s="20"/>
      <c r="I60" s="20"/>
      <c r="J60" s="26"/>
      <c r="K60" s="20"/>
      <c r="L60" s="20"/>
      <c r="M60" s="20"/>
      <c r="N60" s="20"/>
      <c r="O60" s="49">
        <f t="shared" si="1"/>
        <v>0</v>
      </c>
      <c r="P60" s="61">
        <f t="shared" si="2"/>
        <v>0</v>
      </c>
      <c r="Q60" s="36" t="str">
        <f t="shared" si="3"/>
        <v/>
      </c>
      <c r="R60" s="49" t="str">
        <f t="shared" si="4"/>
        <v/>
      </c>
      <c r="S60" s="73" t="str">
        <f t="shared" si="5"/>
        <v/>
      </c>
      <c r="T60" s="61" t="str">
        <f t="shared" si="6"/>
        <v/>
      </c>
      <c r="U60" s="26" t="str">
        <f t="shared" si="0"/>
        <v/>
      </c>
      <c r="V60" s="83"/>
      <c r="AL60" s="19"/>
      <c r="AM60" s="19"/>
      <c r="AN60" s="19"/>
    </row>
    <row r="61" spans="1:40" ht="15" thickBot="1" x14ac:dyDescent="0.35">
      <c r="A61" s="13"/>
      <c r="B61" s="14" t="s">
        <v>27</v>
      </c>
      <c r="C61" s="14">
        <v>6</v>
      </c>
      <c r="D61" s="14">
        <v>27.5</v>
      </c>
      <c r="E61" s="20"/>
      <c r="F61" s="20"/>
      <c r="G61" s="20"/>
      <c r="H61" s="20"/>
      <c r="I61" s="20"/>
      <c r="J61" s="26"/>
      <c r="K61" s="20"/>
      <c r="L61" s="20"/>
      <c r="M61" s="20"/>
      <c r="N61" s="20"/>
      <c r="O61" s="49">
        <f t="shared" si="1"/>
        <v>0</v>
      </c>
      <c r="P61" s="61">
        <f t="shared" si="2"/>
        <v>0</v>
      </c>
      <c r="Q61" s="36" t="str">
        <f t="shared" si="3"/>
        <v/>
      </c>
      <c r="R61" s="49" t="str">
        <f t="shared" si="4"/>
        <v/>
      </c>
      <c r="S61" s="73" t="str">
        <f t="shared" si="5"/>
        <v/>
      </c>
      <c r="T61" s="61" t="str">
        <f t="shared" si="6"/>
        <v/>
      </c>
      <c r="U61" s="26" t="str">
        <f t="shared" si="0"/>
        <v/>
      </c>
      <c r="V61" s="83"/>
      <c r="AL61" s="87" t="s">
        <v>60</v>
      </c>
      <c r="AM61" s="95" t="s">
        <v>53</v>
      </c>
      <c r="AN61" s="96"/>
    </row>
    <row r="62" spans="1:40" ht="15" thickBot="1" x14ac:dyDescent="0.35">
      <c r="A62" s="13"/>
      <c r="B62" s="14" t="s">
        <v>27</v>
      </c>
      <c r="C62" s="14">
        <v>7</v>
      </c>
      <c r="D62" s="14">
        <v>32.5</v>
      </c>
      <c r="E62" s="20"/>
      <c r="F62" s="20"/>
      <c r="G62" s="20"/>
      <c r="H62" s="20"/>
      <c r="I62" s="20"/>
      <c r="J62" s="26"/>
      <c r="K62" s="20"/>
      <c r="L62" s="20"/>
      <c r="M62" s="20"/>
      <c r="N62" s="20"/>
      <c r="O62" s="49">
        <f t="shared" si="1"/>
        <v>0</v>
      </c>
      <c r="P62" s="61">
        <f t="shared" si="2"/>
        <v>0</v>
      </c>
      <c r="Q62" s="36" t="str">
        <f t="shared" si="3"/>
        <v/>
      </c>
      <c r="R62" s="49" t="str">
        <f t="shared" si="4"/>
        <v/>
      </c>
      <c r="S62" s="73" t="str">
        <f t="shared" si="5"/>
        <v/>
      </c>
      <c r="T62" s="61" t="str">
        <f t="shared" si="6"/>
        <v/>
      </c>
      <c r="U62" s="26" t="str">
        <f t="shared" si="0"/>
        <v/>
      </c>
      <c r="V62" s="83"/>
      <c r="AM62" s="89" t="s">
        <v>51</v>
      </c>
      <c r="AN62" s="90" t="s">
        <v>52</v>
      </c>
    </row>
    <row r="63" spans="1:40" x14ac:dyDescent="0.3">
      <c r="A63" s="13"/>
      <c r="B63" s="14" t="s">
        <v>27</v>
      </c>
      <c r="C63" s="14">
        <v>8</v>
      </c>
      <c r="D63" s="14">
        <v>37.5</v>
      </c>
      <c r="E63" s="20"/>
      <c r="F63" s="20"/>
      <c r="G63" s="20"/>
      <c r="H63" s="20"/>
      <c r="I63" s="20"/>
      <c r="J63" s="26"/>
      <c r="K63" s="20"/>
      <c r="L63" s="20"/>
      <c r="M63" s="20"/>
      <c r="N63" s="20"/>
      <c r="O63" s="49">
        <f t="shared" si="1"/>
        <v>0</v>
      </c>
      <c r="P63" s="61">
        <f t="shared" si="2"/>
        <v>0</v>
      </c>
      <c r="Q63" s="36" t="str">
        <f t="shared" si="3"/>
        <v/>
      </c>
      <c r="R63" s="49" t="str">
        <f t="shared" si="4"/>
        <v/>
      </c>
      <c r="S63" s="73" t="str">
        <f t="shared" si="5"/>
        <v/>
      </c>
      <c r="T63" s="61" t="str">
        <f t="shared" si="6"/>
        <v/>
      </c>
      <c r="U63" s="26" t="str">
        <f t="shared" si="0"/>
        <v/>
      </c>
      <c r="V63" s="83"/>
      <c r="AL63" s="86">
        <v>2.5</v>
      </c>
      <c r="AM63" s="84">
        <v>1</v>
      </c>
      <c r="AN63" s="85">
        <v>0</v>
      </c>
    </row>
    <row r="64" spans="1:40" ht="15" thickBot="1" x14ac:dyDescent="0.35">
      <c r="A64" s="16"/>
      <c r="B64" s="17" t="s">
        <v>27</v>
      </c>
      <c r="C64" s="17">
        <v>9</v>
      </c>
      <c r="D64" s="17">
        <v>42.5</v>
      </c>
      <c r="E64" s="20"/>
      <c r="F64" s="20"/>
      <c r="G64" s="20"/>
      <c r="H64" s="20"/>
      <c r="I64" s="20"/>
      <c r="J64" s="26"/>
      <c r="K64" s="20"/>
      <c r="L64" s="20"/>
      <c r="M64" s="20"/>
      <c r="N64" s="20"/>
      <c r="O64" s="49">
        <f t="shared" si="1"/>
        <v>0</v>
      </c>
      <c r="P64" s="61">
        <f t="shared" si="2"/>
        <v>0</v>
      </c>
      <c r="Q64" s="36" t="str">
        <f t="shared" si="3"/>
        <v/>
      </c>
      <c r="R64" s="49" t="str">
        <f t="shared" si="4"/>
        <v/>
      </c>
      <c r="S64" s="73" t="str">
        <f t="shared" si="5"/>
        <v/>
      </c>
      <c r="T64" s="61" t="str">
        <f t="shared" si="6"/>
        <v/>
      </c>
      <c r="U64" s="26" t="str">
        <f t="shared" si="0"/>
        <v/>
      </c>
      <c r="V64" s="83"/>
      <c r="AL64" s="86">
        <v>7.5</v>
      </c>
      <c r="AM64" s="84">
        <v>1</v>
      </c>
      <c r="AN64" s="85">
        <v>0</v>
      </c>
    </row>
    <row r="65" spans="1:40" x14ac:dyDescent="0.3">
      <c r="A65" s="10">
        <v>29</v>
      </c>
      <c r="B65" s="11" t="s">
        <v>28</v>
      </c>
      <c r="C65" s="11">
        <v>1</v>
      </c>
      <c r="D65" s="11">
        <v>2.5</v>
      </c>
      <c r="E65" s="11">
        <v>0.62029999999999996</v>
      </c>
      <c r="F65" s="11">
        <v>0.75190000000000001</v>
      </c>
      <c r="G65" s="11">
        <v>0.62670000000000003</v>
      </c>
      <c r="H65" s="11">
        <v>0.12520000000000001</v>
      </c>
      <c r="I65" s="11">
        <v>0.95136778099999997</v>
      </c>
      <c r="J65" s="12">
        <v>6.1509960000000002E-2</v>
      </c>
      <c r="K65" s="11">
        <v>12.748900000000001</v>
      </c>
      <c r="L65" s="11">
        <v>3.7951999999999999</v>
      </c>
      <c r="M65" s="11">
        <v>0.50470000000000004</v>
      </c>
      <c r="N65" s="11">
        <v>3.2905000000000002</v>
      </c>
      <c r="O65" s="47">
        <f t="shared" si="1"/>
        <v>0.25050005604744008</v>
      </c>
      <c r="P65" s="59">
        <f t="shared" si="2"/>
        <v>6.4654239536281688E-2</v>
      </c>
      <c r="Q65" s="34">
        <f t="shared" si="3"/>
        <v>18.58458165111584</v>
      </c>
      <c r="R65" s="47">
        <f t="shared" si="4"/>
        <v>0.12093382831852635</v>
      </c>
      <c r="S65" s="71">
        <f t="shared" si="5"/>
        <v>4.3935685714285713</v>
      </c>
      <c r="T65" s="59">
        <f t="shared" si="6"/>
        <v>76.900915949137058</v>
      </c>
      <c r="U65" s="12">
        <f t="shared" si="0"/>
        <v>19.463250564938793</v>
      </c>
      <c r="V65" s="32"/>
      <c r="AL65" s="86">
        <v>12.5</v>
      </c>
      <c r="AM65" s="84">
        <v>1</v>
      </c>
      <c r="AN65" s="85">
        <v>0</v>
      </c>
    </row>
    <row r="66" spans="1:40" x14ac:dyDescent="0.3">
      <c r="A66" s="13">
        <v>30</v>
      </c>
      <c r="B66" s="14" t="s">
        <v>28</v>
      </c>
      <c r="C66" s="14">
        <v>2</v>
      </c>
      <c r="D66" s="14">
        <v>7.5</v>
      </c>
      <c r="E66" s="14">
        <v>0.61829999999999996</v>
      </c>
      <c r="F66" s="14">
        <v>0.81399999999999995</v>
      </c>
      <c r="G66" s="14">
        <v>0.63680000000000003</v>
      </c>
      <c r="H66" s="14">
        <v>0.1772</v>
      </c>
      <c r="I66" s="14">
        <v>0.90546755199999995</v>
      </c>
      <c r="J66" s="15">
        <v>0.12365140600000001</v>
      </c>
      <c r="K66" s="14">
        <v>33.6858</v>
      </c>
      <c r="L66" s="14">
        <v>7.4537000000000004</v>
      </c>
      <c r="M66" s="14">
        <v>0.50360000000000005</v>
      </c>
      <c r="N66" s="14">
        <v>6.9500999999999999</v>
      </c>
      <c r="O66" s="48">
        <f t="shared" si="1"/>
        <v>0.66188414592653921</v>
      </c>
      <c r="P66" s="60">
        <f t="shared" si="2"/>
        <v>0.13656083580036812</v>
      </c>
      <c r="Q66" s="35">
        <f t="shared" si="3"/>
        <v>52.532331012617107</v>
      </c>
      <c r="R66" s="48">
        <f t="shared" si="4"/>
        <v>0.4965165307833892</v>
      </c>
      <c r="S66" s="72">
        <f t="shared" si="5"/>
        <v>8.8322432857142861</v>
      </c>
      <c r="T66" s="60">
        <f t="shared" si="6"/>
        <v>38.138909170885221</v>
      </c>
      <c r="U66" s="15">
        <f t="shared" ref="U66:U129" si="61" xml:space="preserve"> IF( Q66 = "", "", 100 * Q66 /  (Q66 + T66) )</f>
        <v>57.937148434609568</v>
      </c>
      <c r="V66" s="32"/>
      <c r="AL66" s="86">
        <v>17.5</v>
      </c>
      <c r="AM66" s="84">
        <v>1</v>
      </c>
      <c r="AN66" s="85">
        <v>0</v>
      </c>
    </row>
    <row r="67" spans="1:40" x14ac:dyDescent="0.3">
      <c r="A67" s="13">
        <v>31</v>
      </c>
      <c r="B67" s="14" t="s">
        <v>28</v>
      </c>
      <c r="C67" s="14">
        <v>3</v>
      </c>
      <c r="D67" s="14">
        <v>12.5</v>
      </c>
      <c r="E67" s="14">
        <v>0.61880000000000002</v>
      </c>
      <c r="F67" s="14">
        <v>0.82430000000000003</v>
      </c>
      <c r="G67" s="14">
        <v>0.64590000000000003</v>
      </c>
      <c r="H67" s="14">
        <v>0.1784</v>
      </c>
      <c r="I67" s="14">
        <v>0.86812652099999998</v>
      </c>
      <c r="J67" s="15">
        <v>0.15079778599999999</v>
      </c>
      <c r="K67" s="14">
        <v>43.3964</v>
      </c>
      <c r="L67" s="14">
        <v>9.3554999999999993</v>
      </c>
      <c r="M67" s="14">
        <v>0.51500000000000001</v>
      </c>
      <c r="N67" s="14">
        <v>8.8405000000000005</v>
      </c>
      <c r="O67" s="48">
        <f t="shared" ref="O67:O130" si="62" xml:space="preserve"> IF( K67 / (5 * PI() * 1.8 ^ 2) = 0,  , K67 / (5 * PI() * 1.8 ^ 2) )</f>
        <v>0.85268537930779342</v>
      </c>
      <c r="P67" s="60">
        <f t="shared" ref="P67:P130" si="63" xml:space="preserve"> IF( N67 / (5 * PI() * 1.8 ^ 2) = 0,  , N67 / (5 * PI() * 1.8 ^ 2) )</f>
        <v>0.17370484869183961</v>
      </c>
      <c r="Q67" s="35">
        <f t="shared" ref="Q67:Q130" si="64" xml:space="preserve"> IF( 100 * (O67 - P67) = 0, "", 100 * (O67 - P67) )</f>
        <v>67.898053061595377</v>
      </c>
      <c r="R67" s="48">
        <f t="shared" ref="R67:R130" si="65" xml:space="preserve"> IF( 100 * ( ( P67 - J67 ) / 2.6 ) = 0, "", 100 * ( ( P67 - J67 ) / 2.6 ) )</f>
        <v>0.88104087276306231</v>
      </c>
      <c r="S67" s="72">
        <f t="shared" ref="S67:S130" si="66" xml:space="preserve"> IF( 100 * ( J67 / 1.4 ) = 0, "", 100 * ( J67 / 1.4 ) )</f>
        <v>10.771270428571428</v>
      </c>
      <c r="T67" s="60">
        <f t="shared" ref="T67:T130" si="67" xml:space="preserve"> IF( Q67 = "", "", 100 - (Q67 + R67 + S67) )</f>
        <v>20.449635637070131</v>
      </c>
      <c r="U67" s="15">
        <f t="shared" si="61"/>
        <v>76.85323075420871</v>
      </c>
      <c r="V67" s="32"/>
      <c r="AL67" s="86">
        <v>22.5</v>
      </c>
      <c r="AM67" s="84">
        <v>1</v>
      </c>
      <c r="AN67" s="85">
        <v>0</v>
      </c>
    </row>
    <row r="68" spans="1:40" x14ac:dyDescent="0.3">
      <c r="A68" s="13">
        <v>32</v>
      </c>
      <c r="B68" s="14" t="s">
        <v>28</v>
      </c>
      <c r="C68" s="14">
        <v>4</v>
      </c>
      <c r="D68" s="14">
        <v>17.5</v>
      </c>
      <c r="E68" s="14">
        <v>0.61450000000000005</v>
      </c>
      <c r="F68" s="14">
        <v>0.85029999999999994</v>
      </c>
      <c r="G68" s="14">
        <v>0.63400000000000001</v>
      </c>
      <c r="H68" s="14">
        <v>0.21629999999999999</v>
      </c>
      <c r="I68" s="14">
        <v>0.917302799</v>
      </c>
      <c r="J68" s="15">
        <v>0.17533792300000001</v>
      </c>
      <c r="K68" s="14">
        <v>50.351199999999999</v>
      </c>
      <c r="L68" s="14">
        <v>10.2417</v>
      </c>
      <c r="M68" s="14">
        <v>0.51359999999999995</v>
      </c>
      <c r="N68" s="14">
        <v>9.7280999999999995</v>
      </c>
      <c r="O68" s="48">
        <f t="shared" si="62"/>
        <v>0.98933856427267164</v>
      </c>
      <c r="P68" s="60">
        <f t="shared" si="63"/>
        <v>0.19114508665336627</v>
      </c>
      <c r="Q68" s="35">
        <f t="shared" si="64"/>
        <v>79.819347761930544</v>
      </c>
      <c r="R68" s="48">
        <f t="shared" si="65"/>
        <v>0.60796783282177935</v>
      </c>
      <c r="S68" s="72">
        <f t="shared" si="66"/>
        <v>12.524137357142859</v>
      </c>
      <c r="T68" s="60">
        <f t="shared" si="67"/>
        <v>7.0485470481048083</v>
      </c>
      <c r="U68" s="15">
        <f t="shared" si="61"/>
        <v>91.885900926321838</v>
      </c>
      <c r="V68" s="32"/>
      <c r="AL68" s="86">
        <v>27.5</v>
      </c>
      <c r="AM68" s="84">
        <v>1</v>
      </c>
      <c r="AN68" s="85">
        <v>0</v>
      </c>
    </row>
    <row r="69" spans="1:40" x14ac:dyDescent="0.3">
      <c r="A69" s="13">
        <v>33</v>
      </c>
      <c r="B69" s="14" t="s">
        <v>28</v>
      </c>
      <c r="C69" s="14">
        <v>5</v>
      </c>
      <c r="D69" s="14">
        <v>22.5</v>
      </c>
      <c r="E69" s="14">
        <v>0.61850000000000005</v>
      </c>
      <c r="F69" s="14">
        <v>0.86950000000000005</v>
      </c>
      <c r="G69" s="14">
        <v>0.64190000000000003</v>
      </c>
      <c r="H69" s="14">
        <v>0.2276</v>
      </c>
      <c r="I69" s="14">
        <v>0.90677290799999999</v>
      </c>
      <c r="J69" s="15">
        <v>0.137764312</v>
      </c>
      <c r="K69" s="14">
        <v>48.576900000000002</v>
      </c>
      <c r="L69" s="14">
        <v>8.2372999999999994</v>
      </c>
      <c r="M69" s="14">
        <v>0.50509999999999999</v>
      </c>
      <c r="N69" s="14">
        <v>7.7321999999999997</v>
      </c>
      <c r="O69" s="48">
        <f t="shared" si="62"/>
        <v>0.95447577223218405</v>
      </c>
      <c r="P69" s="60">
        <f t="shared" si="63"/>
        <v>0.1519281297500189</v>
      </c>
      <c r="Q69" s="35">
        <f t="shared" si="64"/>
        <v>80.254764248216517</v>
      </c>
      <c r="R69" s="48">
        <f t="shared" si="65"/>
        <v>0.54476222115457318</v>
      </c>
      <c r="S69" s="72">
        <f t="shared" si="66"/>
        <v>9.8403080000000003</v>
      </c>
      <c r="T69" s="60">
        <f t="shared" si="67"/>
        <v>9.3601655306289047</v>
      </c>
      <c r="U69" s="15">
        <f t="shared" si="61"/>
        <v>89.555127082364265</v>
      </c>
      <c r="V69" s="32"/>
      <c r="AL69" s="86">
        <v>32.5</v>
      </c>
      <c r="AM69" s="84">
        <v>1</v>
      </c>
      <c r="AN69" s="85">
        <v>0</v>
      </c>
    </row>
    <row r="70" spans="1:40" x14ac:dyDescent="0.3">
      <c r="A70" s="13"/>
      <c r="B70" s="14" t="s">
        <v>28</v>
      </c>
      <c r="C70" s="14">
        <v>6</v>
      </c>
      <c r="D70" s="14">
        <v>27.5</v>
      </c>
      <c r="E70" s="20"/>
      <c r="F70" s="20"/>
      <c r="G70" s="20"/>
      <c r="H70" s="20"/>
      <c r="I70" s="20"/>
      <c r="J70" s="26"/>
      <c r="K70" s="20"/>
      <c r="L70" s="20"/>
      <c r="M70" s="20"/>
      <c r="N70" s="20"/>
      <c r="O70" s="49">
        <f t="shared" si="62"/>
        <v>0</v>
      </c>
      <c r="P70" s="61">
        <f t="shared" si="63"/>
        <v>0</v>
      </c>
      <c r="Q70" s="36" t="str">
        <f t="shared" si="64"/>
        <v/>
      </c>
      <c r="R70" s="49" t="str">
        <f t="shared" si="65"/>
        <v/>
      </c>
      <c r="S70" s="73" t="str">
        <f t="shared" si="66"/>
        <v/>
      </c>
      <c r="T70" s="61" t="str">
        <f t="shared" si="67"/>
        <v/>
      </c>
      <c r="U70" s="26" t="str">
        <f t="shared" si="61"/>
        <v/>
      </c>
      <c r="V70" s="83"/>
      <c r="AL70" s="86">
        <v>37.5</v>
      </c>
      <c r="AM70" s="84">
        <v>1</v>
      </c>
      <c r="AN70" s="85">
        <v>1</v>
      </c>
    </row>
    <row r="71" spans="1:40" x14ac:dyDescent="0.3">
      <c r="A71" s="13"/>
      <c r="B71" s="14" t="s">
        <v>28</v>
      </c>
      <c r="C71" s="14">
        <v>7</v>
      </c>
      <c r="D71" s="14">
        <v>32.5</v>
      </c>
      <c r="E71" s="20"/>
      <c r="F71" s="20"/>
      <c r="G71" s="20"/>
      <c r="H71" s="20"/>
      <c r="I71" s="20"/>
      <c r="J71" s="26"/>
      <c r="K71" s="20"/>
      <c r="L71" s="20"/>
      <c r="M71" s="20"/>
      <c r="N71" s="20"/>
      <c r="O71" s="49">
        <f t="shared" si="62"/>
        <v>0</v>
      </c>
      <c r="P71" s="61">
        <f t="shared" si="63"/>
        <v>0</v>
      </c>
      <c r="Q71" s="36" t="str">
        <f t="shared" si="64"/>
        <v/>
      </c>
      <c r="R71" s="49" t="str">
        <f t="shared" si="65"/>
        <v/>
      </c>
      <c r="S71" s="73" t="str">
        <f t="shared" si="66"/>
        <v/>
      </c>
      <c r="T71" s="61" t="str">
        <f t="shared" si="67"/>
        <v/>
      </c>
      <c r="U71" s="26" t="str">
        <f t="shared" si="61"/>
        <v/>
      </c>
      <c r="V71" s="83"/>
      <c r="AL71" s="86">
        <v>42.5</v>
      </c>
      <c r="AM71" s="84">
        <v>1</v>
      </c>
      <c r="AN71" s="85">
        <v>1</v>
      </c>
    </row>
    <row r="72" spans="1:40" x14ac:dyDescent="0.3">
      <c r="A72" s="13"/>
      <c r="B72" s="14" t="s">
        <v>28</v>
      </c>
      <c r="C72" s="14">
        <v>8</v>
      </c>
      <c r="D72" s="14">
        <v>37.5</v>
      </c>
      <c r="E72" s="20"/>
      <c r="F72" s="20"/>
      <c r="G72" s="20"/>
      <c r="H72" s="20"/>
      <c r="I72" s="20"/>
      <c r="J72" s="26"/>
      <c r="K72" s="20"/>
      <c r="L72" s="20"/>
      <c r="M72" s="20"/>
      <c r="N72" s="20"/>
      <c r="O72" s="49">
        <f t="shared" si="62"/>
        <v>0</v>
      </c>
      <c r="P72" s="61">
        <f t="shared" si="63"/>
        <v>0</v>
      </c>
      <c r="Q72" s="36" t="str">
        <f t="shared" si="64"/>
        <v/>
      </c>
      <c r="R72" s="49" t="str">
        <f t="shared" si="65"/>
        <v/>
      </c>
      <c r="S72" s="73" t="str">
        <f t="shared" si="66"/>
        <v/>
      </c>
      <c r="T72" s="61" t="str">
        <f t="shared" si="67"/>
        <v/>
      </c>
      <c r="U72" s="26" t="str">
        <f t="shared" si="61"/>
        <v/>
      </c>
      <c r="V72" s="83"/>
    </row>
    <row r="73" spans="1:40" ht="15" thickBot="1" x14ac:dyDescent="0.35">
      <c r="A73" s="13"/>
      <c r="B73" s="14" t="s">
        <v>28</v>
      </c>
      <c r="C73" s="14">
        <v>9</v>
      </c>
      <c r="D73" s="14">
        <v>42.5</v>
      </c>
      <c r="E73" s="20"/>
      <c r="F73" s="20"/>
      <c r="G73" s="20"/>
      <c r="H73" s="20"/>
      <c r="I73" s="20"/>
      <c r="J73" s="26"/>
      <c r="K73" s="20"/>
      <c r="L73" s="20"/>
      <c r="M73" s="20"/>
      <c r="N73" s="20"/>
      <c r="O73" s="49">
        <f t="shared" si="62"/>
        <v>0</v>
      </c>
      <c r="P73" s="61">
        <f t="shared" si="63"/>
        <v>0</v>
      </c>
      <c r="Q73" s="36" t="str">
        <f t="shared" si="64"/>
        <v/>
      </c>
      <c r="R73" s="49" t="str">
        <f t="shared" si="65"/>
        <v/>
      </c>
      <c r="S73" s="73" t="str">
        <f t="shared" si="66"/>
        <v/>
      </c>
      <c r="T73" s="61" t="str">
        <f t="shared" si="67"/>
        <v/>
      </c>
      <c r="U73" s="26" t="str">
        <f t="shared" si="61"/>
        <v/>
      </c>
      <c r="V73" s="83"/>
    </row>
    <row r="74" spans="1:40" x14ac:dyDescent="0.3">
      <c r="A74" s="10">
        <v>34</v>
      </c>
      <c r="B74" s="11" t="s">
        <v>29</v>
      </c>
      <c r="C74" s="11">
        <v>1</v>
      </c>
      <c r="D74" s="11">
        <v>2.5</v>
      </c>
      <c r="E74" s="11">
        <v>0.61</v>
      </c>
      <c r="F74" s="11">
        <v>0.8105</v>
      </c>
      <c r="G74" s="11">
        <v>0.62909999999999999</v>
      </c>
      <c r="H74" s="11">
        <v>0.18140000000000001</v>
      </c>
      <c r="I74" s="11">
        <v>0.90473815499999999</v>
      </c>
      <c r="J74" s="12">
        <v>9.9515541999999999E-2</v>
      </c>
      <c r="K74" s="11">
        <v>26.7957</v>
      </c>
      <c r="L74" s="11">
        <v>6.1128999999999998</v>
      </c>
      <c r="M74" s="11">
        <v>0.51490000000000002</v>
      </c>
      <c r="N74" s="11">
        <v>5.5979999999999999</v>
      </c>
      <c r="O74" s="47">
        <f t="shared" si="62"/>
        <v>0.52650223563055554</v>
      </c>
      <c r="P74" s="59">
        <f t="shared" si="63"/>
        <v>0.10999374955906543</v>
      </c>
      <c r="Q74" s="34">
        <f t="shared" si="64"/>
        <v>41.650848607149008</v>
      </c>
      <c r="R74" s="47">
        <f t="shared" si="65"/>
        <v>0.40300798304097835</v>
      </c>
      <c r="S74" s="71">
        <f t="shared" si="66"/>
        <v>7.1082530000000004</v>
      </c>
      <c r="T74" s="59">
        <f t="shared" si="67"/>
        <v>50.837890409810015</v>
      </c>
      <c r="U74" s="12">
        <f t="shared" si="61"/>
        <v>45.033426825628773</v>
      </c>
      <c r="V74" s="32"/>
    </row>
    <row r="75" spans="1:40" x14ac:dyDescent="0.3">
      <c r="A75" s="13">
        <v>35</v>
      </c>
      <c r="B75" s="14" t="s">
        <v>29</v>
      </c>
      <c r="C75" s="14">
        <v>2</v>
      </c>
      <c r="D75" s="14">
        <v>7.5</v>
      </c>
      <c r="E75" s="14">
        <v>0.6179</v>
      </c>
      <c r="F75" s="14">
        <v>0.81930000000000003</v>
      </c>
      <c r="G75" s="14">
        <v>0.63570000000000004</v>
      </c>
      <c r="H75" s="14">
        <v>0.18360000000000001</v>
      </c>
      <c r="I75" s="14">
        <v>0.91161866899999999</v>
      </c>
      <c r="J75" s="15">
        <v>0.13939433700000001</v>
      </c>
      <c r="K75" s="14">
        <v>39.4328</v>
      </c>
      <c r="L75" s="14">
        <v>8.2814999999999994</v>
      </c>
      <c r="M75" s="14">
        <v>0.49940000000000001</v>
      </c>
      <c r="N75" s="14">
        <v>7.7820999999999998</v>
      </c>
      <c r="O75" s="48">
        <f t="shared" si="62"/>
        <v>0.7748055604881593</v>
      </c>
      <c r="P75" s="60">
        <f t="shared" si="63"/>
        <v>0.15290860279449858</v>
      </c>
      <c r="Q75" s="35">
        <f t="shared" si="64"/>
        <v>62.189695769366068</v>
      </c>
      <c r="R75" s="48">
        <f t="shared" si="65"/>
        <v>0.51977945363456057</v>
      </c>
      <c r="S75" s="72">
        <f t="shared" si="66"/>
        <v>9.9567383571428572</v>
      </c>
      <c r="T75" s="60">
        <f t="shared" si="67"/>
        <v>27.333786419856509</v>
      </c>
      <c r="U75" s="15">
        <f t="shared" si="61"/>
        <v>69.467467360036267</v>
      </c>
      <c r="V75" s="32"/>
    </row>
    <row r="76" spans="1:40" x14ac:dyDescent="0.3">
      <c r="A76" s="13">
        <v>36</v>
      </c>
      <c r="B76" s="14" t="s">
        <v>29</v>
      </c>
      <c r="C76" s="14">
        <v>3</v>
      </c>
      <c r="D76" s="14">
        <v>12.5</v>
      </c>
      <c r="E76" s="14">
        <v>0.61739999999999995</v>
      </c>
      <c r="F76" s="14">
        <v>0.8296</v>
      </c>
      <c r="G76" s="14">
        <v>0.6361</v>
      </c>
      <c r="H76" s="14">
        <v>0.19350000000000001</v>
      </c>
      <c r="I76" s="14">
        <v>0.91187558899999999</v>
      </c>
      <c r="J76" s="15">
        <v>0.1081179</v>
      </c>
      <c r="K76" s="14">
        <v>29.184000000000001</v>
      </c>
      <c r="L76" s="14">
        <v>6.5430000000000001</v>
      </c>
      <c r="M76" s="14">
        <v>0.50870000000000004</v>
      </c>
      <c r="N76" s="14">
        <v>6.0343</v>
      </c>
      <c r="O76" s="48">
        <f t="shared" si="62"/>
        <v>0.57342936533257693</v>
      </c>
      <c r="P76" s="60">
        <f t="shared" si="63"/>
        <v>0.11856650285178073</v>
      </c>
      <c r="Q76" s="35">
        <f t="shared" si="64"/>
        <v>45.486286248079622</v>
      </c>
      <c r="R76" s="48">
        <f t="shared" si="65"/>
        <v>0.40186934045310502</v>
      </c>
      <c r="S76" s="72">
        <f t="shared" si="66"/>
        <v>7.7227071428571437</v>
      </c>
      <c r="T76" s="60">
        <f t="shared" si="67"/>
        <v>46.389137268610128</v>
      </c>
      <c r="U76" s="15">
        <f t="shared" si="61"/>
        <v>49.508654770790528</v>
      </c>
      <c r="V76" s="32"/>
    </row>
    <row r="77" spans="1:40" x14ac:dyDescent="0.3">
      <c r="A77" s="13"/>
      <c r="B77" s="14" t="s">
        <v>29</v>
      </c>
      <c r="C77" s="14">
        <v>4</v>
      </c>
      <c r="D77" s="14">
        <v>17.5</v>
      </c>
      <c r="E77" s="20"/>
      <c r="F77" s="20"/>
      <c r="G77" s="20"/>
      <c r="H77" s="20"/>
      <c r="I77" s="20"/>
      <c r="J77" s="26"/>
      <c r="K77" s="20"/>
      <c r="L77" s="20"/>
      <c r="M77" s="20"/>
      <c r="N77" s="20"/>
      <c r="O77" s="49">
        <f t="shared" si="62"/>
        <v>0</v>
      </c>
      <c r="P77" s="61">
        <f t="shared" si="63"/>
        <v>0</v>
      </c>
      <c r="Q77" s="36" t="str">
        <f t="shared" si="64"/>
        <v/>
      </c>
      <c r="R77" s="49" t="str">
        <f t="shared" si="65"/>
        <v/>
      </c>
      <c r="S77" s="73" t="str">
        <f t="shared" si="66"/>
        <v/>
      </c>
      <c r="T77" s="61" t="str">
        <f t="shared" si="67"/>
        <v/>
      </c>
      <c r="U77" s="26" t="str">
        <f t="shared" si="61"/>
        <v/>
      </c>
      <c r="V77" s="83"/>
    </row>
    <row r="78" spans="1:40" x14ac:dyDescent="0.3">
      <c r="A78" s="13"/>
      <c r="B78" s="14" t="s">
        <v>29</v>
      </c>
      <c r="C78" s="14">
        <v>5</v>
      </c>
      <c r="D78" s="14">
        <v>22.5</v>
      </c>
      <c r="E78" s="20"/>
      <c r="F78" s="20"/>
      <c r="G78" s="20"/>
      <c r="H78" s="20"/>
      <c r="I78" s="20"/>
      <c r="J78" s="26"/>
      <c r="K78" s="20"/>
      <c r="L78" s="20"/>
      <c r="M78" s="20"/>
      <c r="N78" s="20"/>
      <c r="O78" s="49">
        <f t="shared" si="62"/>
        <v>0</v>
      </c>
      <c r="P78" s="61">
        <f t="shared" si="63"/>
        <v>0</v>
      </c>
      <c r="Q78" s="36" t="str">
        <f t="shared" si="64"/>
        <v/>
      </c>
      <c r="R78" s="49" t="str">
        <f t="shared" si="65"/>
        <v/>
      </c>
      <c r="S78" s="73" t="str">
        <f t="shared" si="66"/>
        <v/>
      </c>
      <c r="T78" s="61" t="str">
        <f t="shared" si="67"/>
        <v/>
      </c>
      <c r="U78" s="26" t="str">
        <f t="shared" si="61"/>
        <v/>
      </c>
      <c r="V78" s="83"/>
    </row>
    <row r="79" spans="1:40" x14ac:dyDescent="0.3">
      <c r="A79" s="13"/>
      <c r="B79" s="14" t="s">
        <v>29</v>
      </c>
      <c r="C79" s="14">
        <v>6</v>
      </c>
      <c r="D79" s="14">
        <v>27.5</v>
      </c>
      <c r="E79" s="20"/>
      <c r="F79" s="20"/>
      <c r="G79" s="20"/>
      <c r="H79" s="20"/>
      <c r="I79" s="20"/>
      <c r="J79" s="26"/>
      <c r="K79" s="20"/>
      <c r="L79" s="20"/>
      <c r="M79" s="20"/>
      <c r="N79" s="20"/>
      <c r="O79" s="49">
        <f t="shared" si="62"/>
        <v>0</v>
      </c>
      <c r="P79" s="61">
        <f t="shared" si="63"/>
        <v>0</v>
      </c>
      <c r="Q79" s="36" t="str">
        <f t="shared" si="64"/>
        <v/>
      </c>
      <c r="R79" s="49" t="str">
        <f t="shared" si="65"/>
        <v/>
      </c>
      <c r="S79" s="73" t="str">
        <f t="shared" si="66"/>
        <v/>
      </c>
      <c r="T79" s="61" t="str">
        <f t="shared" si="67"/>
        <v/>
      </c>
      <c r="U79" s="26" t="str">
        <f t="shared" si="61"/>
        <v/>
      </c>
      <c r="V79" s="83"/>
    </row>
    <row r="80" spans="1:40" x14ac:dyDescent="0.3">
      <c r="A80" s="13"/>
      <c r="B80" s="14" t="s">
        <v>29</v>
      </c>
      <c r="C80" s="14">
        <v>7</v>
      </c>
      <c r="D80" s="14">
        <v>32.5</v>
      </c>
      <c r="E80" s="20"/>
      <c r="F80" s="20"/>
      <c r="G80" s="20"/>
      <c r="H80" s="20"/>
      <c r="I80" s="20"/>
      <c r="J80" s="26"/>
      <c r="K80" s="20"/>
      <c r="L80" s="20"/>
      <c r="M80" s="20"/>
      <c r="N80" s="20"/>
      <c r="O80" s="49">
        <f t="shared" si="62"/>
        <v>0</v>
      </c>
      <c r="P80" s="61">
        <f t="shared" si="63"/>
        <v>0</v>
      </c>
      <c r="Q80" s="36" t="str">
        <f t="shared" si="64"/>
        <v/>
      </c>
      <c r="R80" s="49" t="str">
        <f t="shared" si="65"/>
        <v/>
      </c>
      <c r="S80" s="73" t="str">
        <f t="shared" si="66"/>
        <v/>
      </c>
      <c r="T80" s="61" t="str">
        <f t="shared" si="67"/>
        <v/>
      </c>
      <c r="U80" s="26" t="str">
        <f t="shared" si="61"/>
        <v/>
      </c>
      <c r="V80" s="83"/>
    </row>
    <row r="81" spans="1:22" x14ac:dyDescent="0.3">
      <c r="A81" s="13"/>
      <c r="B81" s="14" t="s">
        <v>29</v>
      </c>
      <c r="C81" s="14">
        <v>8</v>
      </c>
      <c r="D81" s="14">
        <v>37.5</v>
      </c>
      <c r="E81" s="20"/>
      <c r="F81" s="20"/>
      <c r="G81" s="20"/>
      <c r="H81" s="20"/>
      <c r="I81" s="20"/>
      <c r="J81" s="26"/>
      <c r="K81" s="20"/>
      <c r="L81" s="20"/>
      <c r="M81" s="20"/>
      <c r="N81" s="20"/>
      <c r="O81" s="49">
        <f t="shared" si="62"/>
        <v>0</v>
      </c>
      <c r="P81" s="61">
        <f t="shared" si="63"/>
        <v>0</v>
      </c>
      <c r="Q81" s="36" t="str">
        <f t="shared" si="64"/>
        <v/>
      </c>
      <c r="R81" s="49" t="str">
        <f t="shared" si="65"/>
        <v/>
      </c>
      <c r="S81" s="73" t="str">
        <f t="shared" si="66"/>
        <v/>
      </c>
      <c r="T81" s="61" t="str">
        <f t="shared" si="67"/>
        <v/>
      </c>
      <c r="U81" s="26" t="str">
        <f t="shared" si="61"/>
        <v/>
      </c>
      <c r="V81" s="83"/>
    </row>
    <row r="82" spans="1:22" ht="15" thickBot="1" x14ac:dyDescent="0.35">
      <c r="A82" s="16">
        <v>37</v>
      </c>
      <c r="B82" s="17" t="s">
        <v>29</v>
      </c>
      <c r="C82" s="17">
        <v>9</v>
      </c>
      <c r="D82" s="17">
        <v>42.5</v>
      </c>
      <c r="E82" s="17">
        <v>0.61709999999999998</v>
      </c>
      <c r="F82" s="17">
        <v>0.77759999999999996</v>
      </c>
      <c r="G82" s="17">
        <v>0.63029999999999997</v>
      </c>
      <c r="H82" s="17">
        <v>0.14729999999999999</v>
      </c>
      <c r="I82" s="17">
        <v>0.91775700900000001</v>
      </c>
      <c r="J82" s="18">
        <v>5.9315241999999997E-2</v>
      </c>
      <c r="K82" s="17">
        <v>16.514399999999998</v>
      </c>
      <c r="L82" s="17">
        <v>3.7593000000000001</v>
      </c>
      <c r="M82" s="17">
        <v>0.47</v>
      </c>
      <c r="N82" s="17">
        <v>3.2892999999999999</v>
      </c>
      <c r="O82" s="53">
        <f t="shared" si="62"/>
        <v>0.32448745582676491</v>
      </c>
      <c r="P82" s="65">
        <f t="shared" si="63"/>
        <v>6.4630661026193983E-2</v>
      </c>
      <c r="Q82" s="40">
        <f t="shared" si="64"/>
        <v>25.985679480057094</v>
      </c>
      <c r="R82" s="53">
        <f t="shared" si="65"/>
        <v>0.20443919331515331</v>
      </c>
      <c r="S82" s="77">
        <f t="shared" si="66"/>
        <v>4.2368030000000001</v>
      </c>
      <c r="T82" s="65">
        <f t="shared" si="67"/>
        <v>69.573078326627751</v>
      </c>
      <c r="U82" s="18">
        <f t="shared" si="61"/>
        <v>27.193404431466206</v>
      </c>
      <c r="V82" s="32"/>
    </row>
    <row r="83" spans="1:22" x14ac:dyDescent="0.3">
      <c r="A83" s="10">
        <v>38</v>
      </c>
      <c r="B83" s="11" t="s">
        <v>30</v>
      </c>
      <c r="C83" s="11">
        <v>1</v>
      </c>
      <c r="D83" s="11">
        <v>2.5</v>
      </c>
      <c r="E83" s="11">
        <v>0.61850000000000005</v>
      </c>
      <c r="F83" s="11">
        <v>0.82620000000000005</v>
      </c>
      <c r="G83" s="11">
        <v>0.62939999999999996</v>
      </c>
      <c r="H83" s="11">
        <v>0.1968</v>
      </c>
      <c r="I83" s="11">
        <v>0.94752046199999995</v>
      </c>
      <c r="J83" s="12">
        <v>9.0610000999999996E-2</v>
      </c>
      <c r="K83" s="11">
        <v>18.107600000000001</v>
      </c>
      <c r="L83" s="11">
        <v>5.3987999999999996</v>
      </c>
      <c r="M83" s="11">
        <v>0.53190000000000004</v>
      </c>
      <c r="N83" s="11">
        <v>4.8669000000000002</v>
      </c>
      <c r="O83" s="47">
        <f t="shared" si="62"/>
        <v>0.35579185771985239</v>
      </c>
      <c r="P83" s="59">
        <f t="shared" si="63"/>
        <v>9.562854228814141E-2</v>
      </c>
      <c r="Q83" s="34">
        <f t="shared" si="64"/>
        <v>26.016331543171102</v>
      </c>
      <c r="R83" s="47">
        <f t="shared" si="65"/>
        <v>0.19302081877466981</v>
      </c>
      <c r="S83" s="71">
        <f t="shared" si="66"/>
        <v>6.4721429285714285</v>
      </c>
      <c r="T83" s="59">
        <f t="shared" si="67"/>
        <v>67.318504709482795</v>
      </c>
      <c r="U83" s="12">
        <f t="shared" si="61"/>
        <v>27.87419208916365</v>
      </c>
      <c r="V83" s="32"/>
    </row>
    <row r="84" spans="1:22" x14ac:dyDescent="0.3">
      <c r="A84" s="13">
        <v>39</v>
      </c>
      <c r="B84" s="14" t="s">
        <v>30</v>
      </c>
      <c r="C84" s="14">
        <v>2</v>
      </c>
      <c r="D84" s="14">
        <v>7.5</v>
      </c>
      <c r="E84" s="14">
        <v>0.60350000000000004</v>
      </c>
      <c r="F84" s="14">
        <v>0.79020000000000001</v>
      </c>
      <c r="G84" s="14">
        <v>0.61270000000000002</v>
      </c>
      <c r="H84" s="14">
        <v>0.17749999999999999</v>
      </c>
      <c r="I84" s="14">
        <v>0.95072308500000002</v>
      </c>
      <c r="J84" s="15">
        <v>0.13629126599999999</v>
      </c>
      <c r="K84" s="14">
        <v>32.278199999999998</v>
      </c>
      <c r="L84" s="14">
        <v>7.7601000000000004</v>
      </c>
      <c r="M84" s="14">
        <v>0.4642</v>
      </c>
      <c r="N84" s="14">
        <v>7.2958999999999996</v>
      </c>
      <c r="O84" s="48">
        <f t="shared" si="62"/>
        <v>0.63422655359368096</v>
      </c>
      <c r="P84" s="60">
        <f t="shared" si="63"/>
        <v>0.14335537645730359</v>
      </c>
      <c r="Q84" s="35">
        <f t="shared" si="64"/>
        <v>49.087117713637738</v>
      </c>
      <c r="R84" s="48">
        <f t="shared" si="65"/>
        <v>0.27169655605013832</v>
      </c>
      <c r="S84" s="72">
        <f t="shared" si="66"/>
        <v>9.7350904285714286</v>
      </c>
      <c r="T84" s="60">
        <f t="shared" si="67"/>
        <v>40.906095301740692</v>
      </c>
      <c r="U84" s="15">
        <f t="shared" si="61"/>
        <v>54.545355220564815</v>
      </c>
      <c r="V84" s="32"/>
    </row>
    <row r="85" spans="1:22" x14ac:dyDescent="0.3">
      <c r="A85" s="13">
        <v>40</v>
      </c>
      <c r="B85" s="14" t="s">
        <v>30</v>
      </c>
      <c r="C85" s="14">
        <v>3</v>
      </c>
      <c r="D85" s="14">
        <v>12.5</v>
      </c>
      <c r="E85" s="14">
        <v>0.6119</v>
      </c>
      <c r="F85" s="14">
        <v>0.80569999999999997</v>
      </c>
      <c r="G85" s="14">
        <v>0.62770000000000004</v>
      </c>
      <c r="H85" s="14">
        <v>0.17799999999999999</v>
      </c>
      <c r="I85" s="14">
        <v>0.91847265199999995</v>
      </c>
      <c r="J85" s="15">
        <v>0.141911383</v>
      </c>
      <c r="K85" s="14">
        <v>39.520800000000001</v>
      </c>
      <c r="L85" s="14">
        <v>8.3297000000000008</v>
      </c>
      <c r="M85" s="14">
        <v>0.4662</v>
      </c>
      <c r="N85" s="14">
        <v>7.8635000000000002</v>
      </c>
      <c r="O85" s="48">
        <f t="shared" si="62"/>
        <v>0.77653465122792309</v>
      </c>
      <c r="P85" s="60">
        <f t="shared" si="63"/>
        <v>0.15450801172878012</v>
      </c>
      <c r="Q85" s="35">
        <f t="shared" si="64"/>
        <v>62.202663949914296</v>
      </c>
      <c r="R85" s="48">
        <f t="shared" si="65"/>
        <v>0.48448572033769682</v>
      </c>
      <c r="S85" s="72">
        <f t="shared" si="66"/>
        <v>10.136527357142858</v>
      </c>
      <c r="T85" s="60">
        <f t="shared" si="67"/>
        <v>27.176322972605149</v>
      </c>
      <c r="U85" s="15">
        <f t="shared" si="61"/>
        <v>69.594281711691735</v>
      </c>
      <c r="V85" s="32"/>
    </row>
    <row r="86" spans="1:22" x14ac:dyDescent="0.3">
      <c r="A86" s="13">
        <v>41</v>
      </c>
      <c r="B86" s="14" t="s">
        <v>30</v>
      </c>
      <c r="C86" s="14">
        <v>4</v>
      </c>
      <c r="D86" s="14">
        <v>17.5</v>
      </c>
      <c r="E86" s="14">
        <v>0.61599999999999999</v>
      </c>
      <c r="F86" s="14">
        <v>0.77239999999999998</v>
      </c>
      <c r="G86" s="14">
        <v>0.63370000000000004</v>
      </c>
      <c r="H86" s="14">
        <v>0.13869999999999999</v>
      </c>
      <c r="I86" s="14">
        <v>0.88682864500000003</v>
      </c>
      <c r="J86" s="15">
        <v>0.13777489400000001</v>
      </c>
      <c r="K86" s="14">
        <v>41.3416</v>
      </c>
      <c r="L86" s="14">
        <v>8.3907000000000007</v>
      </c>
      <c r="M86" s="14">
        <v>0.48399999999999999</v>
      </c>
      <c r="N86" s="14">
        <v>7.9066999999999998</v>
      </c>
      <c r="O86" s="48">
        <f t="shared" si="62"/>
        <v>0.8123111105343086</v>
      </c>
      <c r="P86" s="60">
        <f t="shared" si="63"/>
        <v>0.1553568380919369</v>
      </c>
      <c r="Q86" s="35">
        <f t="shared" si="64"/>
        <v>65.695427244237166</v>
      </c>
      <c r="R86" s="48">
        <f t="shared" si="65"/>
        <v>0.67622861892064956</v>
      </c>
      <c r="S86" s="72">
        <f t="shared" si="66"/>
        <v>9.8410638571428581</v>
      </c>
      <c r="T86" s="60">
        <f t="shared" si="67"/>
        <v>23.787280279699331</v>
      </c>
      <c r="U86" s="15">
        <f t="shared" si="61"/>
        <v>73.416897031936287</v>
      </c>
      <c r="V86" s="32"/>
    </row>
    <row r="87" spans="1:22" x14ac:dyDescent="0.3">
      <c r="A87" s="13"/>
      <c r="B87" s="14" t="s">
        <v>30</v>
      </c>
      <c r="C87" s="14">
        <v>5</v>
      </c>
      <c r="D87" s="14">
        <v>22.5</v>
      </c>
      <c r="E87" s="20"/>
      <c r="F87" s="20"/>
      <c r="G87" s="20"/>
      <c r="H87" s="20"/>
      <c r="I87" s="20"/>
      <c r="J87" s="26"/>
      <c r="K87" s="20"/>
      <c r="L87" s="20"/>
      <c r="M87" s="20"/>
      <c r="N87" s="20"/>
      <c r="O87" s="49">
        <f t="shared" si="62"/>
        <v>0</v>
      </c>
      <c r="P87" s="61">
        <f t="shared" si="63"/>
        <v>0</v>
      </c>
      <c r="Q87" s="36" t="str">
        <f t="shared" si="64"/>
        <v/>
      </c>
      <c r="R87" s="49" t="str">
        <f t="shared" si="65"/>
        <v/>
      </c>
      <c r="S87" s="73" t="str">
        <f t="shared" si="66"/>
        <v/>
      </c>
      <c r="T87" s="61" t="str">
        <f t="shared" si="67"/>
        <v/>
      </c>
      <c r="U87" s="26" t="str">
        <f t="shared" si="61"/>
        <v/>
      </c>
      <c r="V87" s="83"/>
    </row>
    <row r="88" spans="1:22" x14ac:dyDescent="0.3">
      <c r="A88" s="13"/>
      <c r="B88" s="14" t="s">
        <v>30</v>
      </c>
      <c r="C88" s="14">
        <v>6</v>
      </c>
      <c r="D88" s="14">
        <v>27.5</v>
      </c>
      <c r="E88" s="20"/>
      <c r="F88" s="20"/>
      <c r="G88" s="20"/>
      <c r="H88" s="20"/>
      <c r="I88" s="20"/>
      <c r="J88" s="26"/>
      <c r="K88" s="20"/>
      <c r="L88" s="20"/>
      <c r="M88" s="20"/>
      <c r="N88" s="20"/>
      <c r="O88" s="49">
        <f t="shared" si="62"/>
        <v>0</v>
      </c>
      <c r="P88" s="61">
        <f t="shared" si="63"/>
        <v>0</v>
      </c>
      <c r="Q88" s="36" t="str">
        <f t="shared" si="64"/>
        <v/>
      </c>
      <c r="R88" s="49" t="str">
        <f t="shared" si="65"/>
        <v/>
      </c>
      <c r="S88" s="73" t="str">
        <f t="shared" si="66"/>
        <v/>
      </c>
      <c r="T88" s="61" t="str">
        <f t="shared" si="67"/>
        <v/>
      </c>
      <c r="U88" s="26" t="str">
        <f t="shared" si="61"/>
        <v/>
      </c>
      <c r="V88" s="83"/>
    </row>
    <row r="89" spans="1:22" x14ac:dyDescent="0.3">
      <c r="A89" s="13"/>
      <c r="B89" s="14" t="s">
        <v>30</v>
      </c>
      <c r="C89" s="14">
        <v>7</v>
      </c>
      <c r="D89" s="14">
        <v>32.5</v>
      </c>
      <c r="E89" s="20"/>
      <c r="F89" s="20"/>
      <c r="G89" s="20"/>
      <c r="H89" s="20"/>
      <c r="I89" s="20"/>
      <c r="J89" s="26"/>
      <c r="K89" s="20"/>
      <c r="L89" s="20"/>
      <c r="M89" s="20"/>
      <c r="N89" s="20"/>
      <c r="O89" s="49">
        <f t="shared" si="62"/>
        <v>0</v>
      </c>
      <c r="P89" s="61">
        <f t="shared" si="63"/>
        <v>0</v>
      </c>
      <c r="Q89" s="36" t="str">
        <f t="shared" si="64"/>
        <v/>
      </c>
      <c r="R89" s="49" t="str">
        <f t="shared" si="65"/>
        <v/>
      </c>
      <c r="S89" s="73" t="str">
        <f t="shared" si="66"/>
        <v/>
      </c>
      <c r="T89" s="61" t="str">
        <f t="shared" si="67"/>
        <v/>
      </c>
      <c r="U89" s="26" t="str">
        <f t="shared" si="61"/>
        <v/>
      </c>
      <c r="V89" s="83"/>
    </row>
    <row r="90" spans="1:22" x14ac:dyDescent="0.3">
      <c r="A90" s="13"/>
      <c r="B90" s="14" t="s">
        <v>30</v>
      </c>
      <c r="C90" s="14">
        <v>8</v>
      </c>
      <c r="D90" s="14">
        <v>37.5</v>
      </c>
      <c r="E90" s="20"/>
      <c r="F90" s="20"/>
      <c r="G90" s="20"/>
      <c r="H90" s="20"/>
      <c r="I90" s="20"/>
      <c r="J90" s="26"/>
      <c r="K90" s="20"/>
      <c r="L90" s="20"/>
      <c r="M90" s="20"/>
      <c r="N90" s="20"/>
      <c r="O90" s="49">
        <f t="shared" si="62"/>
        <v>0</v>
      </c>
      <c r="P90" s="61">
        <f t="shared" si="63"/>
        <v>0</v>
      </c>
      <c r="Q90" s="36" t="str">
        <f t="shared" si="64"/>
        <v/>
      </c>
      <c r="R90" s="49" t="str">
        <f t="shared" si="65"/>
        <v/>
      </c>
      <c r="S90" s="73" t="str">
        <f t="shared" si="66"/>
        <v/>
      </c>
      <c r="T90" s="61" t="str">
        <f t="shared" si="67"/>
        <v/>
      </c>
      <c r="U90" s="26" t="str">
        <f t="shared" si="61"/>
        <v/>
      </c>
      <c r="V90" s="83"/>
    </row>
    <row r="91" spans="1:22" ht="15" thickBot="1" x14ac:dyDescent="0.35">
      <c r="A91" s="16"/>
      <c r="B91" s="17" t="s">
        <v>30</v>
      </c>
      <c r="C91" s="17">
        <v>9</v>
      </c>
      <c r="D91" s="17">
        <v>42.5</v>
      </c>
      <c r="E91" s="20"/>
      <c r="F91" s="20"/>
      <c r="G91" s="20"/>
      <c r="H91" s="20"/>
      <c r="I91" s="20"/>
      <c r="J91" s="26"/>
      <c r="K91" s="20"/>
      <c r="L91" s="20"/>
      <c r="M91" s="20"/>
      <c r="N91" s="20"/>
      <c r="O91" s="49">
        <f t="shared" si="62"/>
        <v>0</v>
      </c>
      <c r="P91" s="61">
        <f t="shared" si="63"/>
        <v>0</v>
      </c>
      <c r="Q91" s="36" t="str">
        <f t="shared" si="64"/>
        <v/>
      </c>
      <c r="R91" s="49" t="str">
        <f t="shared" si="65"/>
        <v/>
      </c>
      <c r="S91" s="73" t="str">
        <f t="shared" si="66"/>
        <v/>
      </c>
      <c r="T91" s="61" t="str">
        <f t="shared" si="67"/>
        <v/>
      </c>
      <c r="U91" s="26" t="str">
        <f t="shared" si="61"/>
        <v/>
      </c>
      <c r="V91" s="83"/>
    </row>
    <row r="92" spans="1:22" x14ac:dyDescent="0.3">
      <c r="A92" s="2">
        <v>42</v>
      </c>
      <c r="B92" s="3" t="s">
        <v>31</v>
      </c>
      <c r="C92" s="3">
        <v>1</v>
      </c>
      <c r="D92" s="3">
        <v>2.5</v>
      </c>
      <c r="E92" s="3">
        <v>0.61699999999999999</v>
      </c>
      <c r="F92" s="3">
        <v>0.79669999999999996</v>
      </c>
      <c r="G92" s="3">
        <v>0.63680000000000003</v>
      </c>
      <c r="H92" s="3">
        <v>0.15989999999999999</v>
      </c>
      <c r="I92" s="3">
        <v>0.88981636099999994</v>
      </c>
      <c r="J92" s="4">
        <v>3.5789310999999997E-2</v>
      </c>
      <c r="K92" s="3">
        <v>14.201599999999999</v>
      </c>
      <c r="L92" s="3">
        <v>2.5558000000000001</v>
      </c>
      <c r="M92" s="3">
        <v>0.50880000000000003</v>
      </c>
      <c r="N92" s="3">
        <v>2.0470000000000002</v>
      </c>
      <c r="O92" s="50">
        <f t="shared" si="62"/>
        <v>0.27904380738442724</v>
      </c>
      <c r="P92" s="62">
        <f t="shared" si="63"/>
        <v>4.0221008457914785E-2</v>
      </c>
      <c r="Q92" s="37">
        <f t="shared" si="64"/>
        <v>23.882279892651244</v>
      </c>
      <c r="R92" s="50">
        <f t="shared" si="65"/>
        <v>0.17044990222749185</v>
      </c>
      <c r="S92" s="74">
        <f t="shared" si="66"/>
        <v>2.5563793571428572</v>
      </c>
      <c r="T92" s="62">
        <f t="shared" si="67"/>
        <v>73.390890847978397</v>
      </c>
      <c r="U92" s="4">
        <f t="shared" si="61"/>
        <v>24.551764593272328</v>
      </c>
      <c r="V92" s="32"/>
    </row>
    <row r="93" spans="1:22" x14ac:dyDescent="0.3">
      <c r="A93" s="5">
        <v>43</v>
      </c>
      <c r="B93" s="6" t="s">
        <v>31</v>
      </c>
      <c r="C93" s="6">
        <v>2</v>
      </c>
      <c r="D93" s="6">
        <v>7.5</v>
      </c>
      <c r="E93" s="6">
        <v>0.61439999999999995</v>
      </c>
      <c r="F93" s="6">
        <v>0.75419999999999998</v>
      </c>
      <c r="G93" s="6">
        <v>0.62770000000000004</v>
      </c>
      <c r="H93" s="6">
        <v>0.1265</v>
      </c>
      <c r="I93" s="6">
        <v>0.90486409199999995</v>
      </c>
      <c r="J93" s="7">
        <v>9.9328485999999994E-2</v>
      </c>
      <c r="K93" s="6">
        <v>41.285899999999998</v>
      </c>
      <c r="L93" s="6">
        <v>6.0811999999999999</v>
      </c>
      <c r="M93" s="6">
        <v>0.4945</v>
      </c>
      <c r="N93" s="6">
        <v>5.5867000000000004</v>
      </c>
      <c r="O93" s="51">
        <f t="shared" si="62"/>
        <v>0.81121667469107173</v>
      </c>
      <c r="P93" s="63">
        <f t="shared" si="63"/>
        <v>0.10977171858907304</v>
      </c>
      <c r="Q93" s="38">
        <f t="shared" si="64"/>
        <v>70.144495610199868</v>
      </c>
      <c r="R93" s="51">
        <f t="shared" si="65"/>
        <v>0.40166279188742504</v>
      </c>
      <c r="S93" s="75">
        <f t="shared" si="66"/>
        <v>7.0948918571428568</v>
      </c>
      <c r="T93" s="63">
        <f t="shared" si="67"/>
        <v>22.358949740769845</v>
      </c>
      <c r="U93" s="7">
        <f t="shared" si="61"/>
        <v>75.829062738217829</v>
      </c>
      <c r="V93" s="32"/>
    </row>
    <row r="94" spans="1:22" x14ac:dyDescent="0.3">
      <c r="A94" s="5">
        <v>44</v>
      </c>
      <c r="B94" s="6" t="s">
        <v>31</v>
      </c>
      <c r="C94" s="6">
        <v>3</v>
      </c>
      <c r="D94" s="6">
        <v>12.5</v>
      </c>
      <c r="E94" s="6">
        <v>0.61460000000000004</v>
      </c>
      <c r="F94" s="6">
        <v>0.73929999999999996</v>
      </c>
      <c r="G94" s="6">
        <v>0.62360000000000004</v>
      </c>
      <c r="H94" s="6">
        <v>0.1157</v>
      </c>
      <c r="I94" s="6">
        <v>0.92782678399999996</v>
      </c>
      <c r="J94" s="7">
        <v>5.1000228000000002E-2</v>
      </c>
      <c r="K94" s="6">
        <v>24.175000000000001</v>
      </c>
      <c r="L94" s="6">
        <v>3.3090999999999999</v>
      </c>
      <c r="M94" s="6">
        <v>0.51160000000000005</v>
      </c>
      <c r="N94" s="6">
        <v>2.7974999999999999</v>
      </c>
      <c r="O94" s="51">
        <f t="shared" si="62"/>
        <v>0.47500873447488517</v>
      </c>
      <c r="P94" s="63">
        <f t="shared" si="63"/>
        <v>5.4967401641923104E-2</v>
      </c>
      <c r="Q94" s="38">
        <f t="shared" si="64"/>
        <v>42.004133283296206</v>
      </c>
      <c r="R94" s="51">
        <f t="shared" si="65"/>
        <v>0.15258360161242701</v>
      </c>
      <c r="S94" s="75">
        <f t="shared" si="66"/>
        <v>3.6428734285714288</v>
      </c>
      <c r="T94" s="63">
        <f t="shared" si="67"/>
        <v>54.20040968651994</v>
      </c>
      <c r="U94" s="7">
        <f t="shared" si="61"/>
        <v>43.661278341579838</v>
      </c>
      <c r="V94" s="32"/>
    </row>
    <row r="95" spans="1:22" x14ac:dyDescent="0.3">
      <c r="A95" s="5"/>
      <c r="B95" s="6" t="s">
        <v>31</v>
      </c>
      <c r="C95" s="6">
        <v>4</v>
      </c>
      <c r="D95" s="6">
        <v>17.5</v>
      </c>
      <c r="E95" s="22"/>
      <c r="F95" s="22"/>
      <c r="G95" s="22"/>
      <c r="H95" s="22"/>
      <c r="I95" s="22"/>
      <c r="J95" s="27"/>
      <c r="K95" s="22"/>
      <c r="L95" s="22"/>
      <c r="M95" s="22"/>
      <c r="N95" s="22"/>
      <c r="O95" s="52">
        <f t="shared" si="62"/>
        <v>0</v>
      </c>
      <c r="P95" s="64">
        <f t="shared" si="63"/>
        <v>0</v>
      </c>
      <c r="Q95" s="39" t="str">
        <f t="shared" si="64"/>
        <v/>
      </c>
      <c r="R95" s="52" t="str">
        <f t="shared" si="65"/>
        <v/>
      </c>
      <c r="S95" s="76" t="str">
        <f t="shared" si="66"/>
        <v/>
      </c>
      <c r="T95" s="64" t="str">
        <f t="shared" si="67"/>
        <v/>
      </c>
      <c r="U95" s="27" t="str">
        <f t="shared" si="61"/>
        <v/>
      </c>
      <c r="V95" s="83"/>
    </row>
    <row r="96" spans="1:22" x14ac:dyDescent="0.3">
      <c r="A96" s="5"/>
      <c r="B96" s="6" t="s">
        <v>31</v>
      </c>
      <c r="C96" s="6">
        <v>5</v>
      </c>
      <c r="D96" s="6">
        <v>22.5</v>
      </c>
      <c r="E96" s="22"/>
      <c r="F96" s="22"/>
      <c r="G96" s="22"/>
      <c r="H96" s="22"/>
      <c r="I96" s="22"/>
      <c r="J96" s="27"/>
      <c r="K96" s="22"/>
      <c r="L96" s="22"/>
      <c r="M96" s="22"/>
      <c r="N96" s="22"/>
      <c r="O96" s="52">
        <f t="shared" si="62"/>
        <v>0</v>
      </c>
      <c r="P96" s="64">
        <f t="shared" si="63"/>
        <v>0</v>
      </c>
      <c r="Q96" s="39" t="str">
        <f t="shared" si="64"/>
        <v/>
      </c>
      <c r="R96" s="52" t="str">
        <f t="shared" si="65"/>
        <v/>
      </c>
      <c r="S96" s="76" t="str">
        <f t="shared" si="66"/>
        <v/>
      </c>
      <c r="T96" s="64" t="str">
        <f t="shared" si="67"/>
        <v/>
      </c>
      <c r="U96" s="27" t="str">
        <f t="shared" si="61"/>
        <v/>
      </c>
      <c r="V96" s="83"/>
    </row>
    <row r="97" spans="1:22" x14ac:dyDescent="0.3">
      <c r="A97" s="5"/>
      <c r="B97" s="6" t="s">
        <v>31</v>
      </c>
      <c r="C97" s="6">
        <v>6</v>
      </c>
      <c r="D97" s="6">
        <v>27.5</v>
      </c>
      <c r="E97" s="22"/>
      <c r="F97" s="22"/>
      <c r="G97" s="22"/>
      <c r="H97" s="22"/>
      <c r="I97" s="22"/>
      <c r="J97" s="27"/>
      <c r="K97" s="22"/>
      <c r="L97" s="22"/>
      <c r="M97" s="22"/>
      <c r="N97" s="22"/>
      <c r="O97" s="52">
        <f t="shared" si="62"/>
        <v>0</v>
      </c>
      <c r="P97" s="64">
        <f t="shared" si="63"/>
        <v>0</v>
      </c>
      <c r="Q97" s="39" t="str">
        <f t="shared" si="64"/>
        <v/>
      </c>
      <c r="R97" s="52" t="str">
        <f t="shared" si="65"/>
        <v/>
      </c>
      <c r="S97" s="76" t="str">
        <f t="shared" si="66"/>
        <v/>
      </c>
      <c r="T97" s="64" t="str">
        <f t="shared" si="67"/>
        <v/>
      </c>
      <c r="U97" s="27" t="str">
        <f t="shared" si="61"/>
        <v/>
      </c>
      <c r="V97" s="83"/>
    </row>
    <row r="98" spans="1:22" x14ac:dyDescent="0.3">
      <c r="A98" s="5"/>
      <c r="B98" s="6" t="s">
        <v>31</v>
      </c>
      <c r="C98" s="6">
        <v>7</v>
      </c>
      <c r="D98" s="6">
        <v>32.5</v>
      </c>
      <c r="E98" s="22"/>
      <c r="F98" s="22"/>
      <c r="G98" s="22"/>
      <c r="H98" s="22"/>
      <c r="I98" s="22"/>
      <c r="J98" s="27"/>
      <c r="K98" s="22"/>
      <c r="L98" s="22"/>
      <c r="M98" s="22"/>
      <c r="N98" s="22"/>
      <c r="O98" s="52">
        <f t="shared" si="62"/>
        <v>0</v>
      </c>
      <c r="P98" s="64">
        <f t="shared" si="63"/>
        <v>0</v>
      </c>
      <c r="Q98" s="39" t="str">
        <f t="shared" si="64"/>
        <v/>
      </c>
      <c r="R98" s="52" t="str">
        <f t="shared" si="65"/>
        <v/>
      </c>
      <c r="S98" s="76" t="str">
        <f t="shared" si="66"/>
        <v/>
      </c>
      <c r="T98" s="64" t="str">
        <f t="shared" si="67"/>
        <v/>
      </c>
      <c r="U98" s="27" t="str">
        <f t="shared" si="61"/>
        <v/>
      </c>
      <c r="V98" s="83"/>
    </row>
    <row r="99" spans="1:22" x14ac:dyDescent="0.3">
      <c r="A99" s="5"/>
      <c r="B99" s="6" t="s">
        <v>31</v>
      </c>
      <c r="C99" s="6">
        <v>8</v>
      </c>
      <c r="D99" s="6">
        <v>37.5</v>
      </c>
      <c r="E99" s="22"/>
      <c r="F99" s="22"/>
      <c r="G99" s="22"/>
      <c r="H99" s="22"/>
      <c r="I99" s="22"/>
      <c r="J99" s="27"/>
      <c r="K99" s="22"/>
      <c r="L99" s="22"/>
      <c r="M99" s="22"/>
      <c r="N99" s="22"/>
      <c r="O99" s="52">
        <f t="shared" si="62"/>
        <v>0</v>
      </c>
      <c r="P99" s="64">
        <f t="shared" si="63"/>
        <v>0</v>
      </c>
      <c r="Q99" s="39" t="str">
        <f t="shared" si="64"/>
        <v/>
      </c>
      <c r="R99" s="52" t="str">
        <f t="shared" si="65"/>
        <v/>
      </c>
      <c r="S99" s="76" t="str">
        <f t="shared" si="66"/>
        <v/>
      </c>
      <c r="T99" s="64" t="str">
        <f t="shared" si="67"/>
        <v/>
      </c>
      <c r="U99" s="27" t="str">
        <f t="shared" si="61"/>
        <v/>
      </c>
      <c r="V99" s="83"/>
    </row>
    <row r="100" spans="1:22" ht="15" thickBot="1" x14ac:dyDescent="0.35">
      <c r="A100" s="8"/>
      <c r="B100" s="9" t="s">
        <v>31</v>
      </c>
      <c r="C100" s="9">
        <v>9</v>
      </c>
      <c r="D100" s="9">
        <v>42.5</v>
      </c>
      <c r="E100" s="22"/>
      <c r="F100" s="22"/>
      <c r="G100" s="22"/>
      <c r="H100" s="22"/>
      <c r="I100" s="22"/>
      <c r="J100" s="27"/>
      <c r="K100" s="22"/>
      <c r="L100" s="22"/>
      <c r="M100" s="22"/>
      <c r="N100" s="22"/>
      <c r="O100" s="52">
        <f t="shared" si="62"/>
        <v>0</v>
      </c>
      <c r="P100" s="64">
        <f t="shared" si="63"/>
        <v>0</v>
      </c>
      <c r="Q100" s="39" t="str">
        <f t="shared" si="64"/>
        <v/>
      </c>
      <c r="R100" s="52" t="str">
        <f t="shared" si="65"/>
        <v/>
      </c>
      <c r="S100" s="76" t="str">
        <f t="shared" si="66"/>
        <v/>
      </c>
      <c r="T100" s="64" t="str">
        <f t="shared" si="67"/>
        <v/>
      </c>
      <c r="U100" s="27" t="str">
        <f t="shared" si="61"/>
        <v/>
      </c>
      <c r="V100" s="83"/>
    </row>
    <row r="101" spans="1:22" x14ac:dyDescent="0.3">
      <c r="A101" s="10">
        <v>45</v>
      </c>
      <c r="B101" s="11" t="s">
        <v>32</v>
      </c>
      <c r="C101" s="11">
        <v>1</v>
      </c>
      <c r="D101" s="11">
        <v>2.5</v>
      </c>
      <c r="E101" s="11">
        <v>0.61890000000000001</v>
      </c>
      <c r="F101" s="11">
        <v>0.78</v>
      </c>
      <c r="G101" s="11">
        <v>0.63560000000000005</v>
      </c>
      <c r="H101" s="11">
        <v>0.1444</v>
      </c>
      <c r="I101" s="11">
        <v>0.89633767799999997</v>
      </c>
      <c r="J101" s="12">
        <v>8.3649586999999997E-2</v>
      </c>
      <c r="K101" s="11">
        <v>15.388299999999999</v>
      </c>
      <c r="L101" s="11">
        <v>5.2674000000000003</v>
      </c>
      <c r="M101" s="11">
        <v>0.51780000000000004</v>
      </c>
      <c r="N101" s="11">
        <v>4.7496</v>
      </c>
      <c r="O101" s="47">
        <f t="shared" si="62"/>
        <v>0.30236098898531022</v>
      </c>
      <c r="P101" s="59">
        <f t="shared" si="63"/>
        <v>9.332374292706988E-2</v>
      </c>
      <c r="Q101" s="34">
        <f t="shared" si="64"/>
        <v>20.903724605824035</v>
      </c>
      <c r="R101" s="47">
        <f t="shared" si="65"/>
        <v>0.37208292027191858</v>
      </c>
      <c r="S101" s="71">
        <f t="shared" si="66"/>
        <v>5.9749705000000004</v>
      </c>
      <c r="T101" s="59">
        <f t="shared" si="67"/>
        <v>72.749221973904042</v>
      </c>
      <c r="U101" s="12">
        <f t="shared" si="61"/>
        <v>22.320413152220898</v>
      </c>
      <c r="V101" s="32"/>
    </row>
    <row r="102" spans="1:22" x14ac:dyDescent="0.3">
      <c r="A102" s="13">
        <v>46</v>
      </c>
      <c r="B102" s="14" t="s">
        <v>32</v>
      </c>
      <c r="C102" s="14">
        <v>2</v>
      </c>
      <c r="D102" s="14">
        <v>7.5</v>
      </c>
      <c r="E102" s="14">
        <v>0.61699999999999999</v>
      </c>
      <c r="F102" s="14">
        <v>0.75629999999999997</v>
      </c>
      <c r="G102" s="14">
        <v>0.623</v>
      </c>
      <c r="H102" s="14">
        <v>0.1333</v>
      </c>
      <c r="I102" s="14">
        <v>0.95692749499999996</v>
      </c>
      <c r="J102" s="15">
        <v>0.120941036</v>
      </c>
      <c r="K102" s="14">
        <v>26.112500000000001</v>
      </c>
      <c r="L102" s="14">
        <v>6.9356999999999998</v>
      </c>
      <c r="M102" s="14">
        <v>0.50349999999999995</v>
      </c>
      <c r="N102" s="14">
        <v>6.4321999999999999</v>
      </c>
      <c r="O102" s="48">
        <f t="shared" si="62"/>
        <v>0.51307820388729841</v>
      </c>
      <c r="P102" s="60">
        <f t="shared" si="63"/>
        <v>0.12638474382169002</v>
      </c>
      <c r="Q102" s="35">
        <f t="shared" si="64"/>
        <v>38.669346006560836</v>
      </c>
      <c r="R102" s="48">
        <f t="shared" si="65"/>
        <v>0.20937337775730822</v>
      </c>
      <c r="S102" s="72">
        <f t="shared" si="66"/>
        <v>8.6386454285714294</v>
      </c>
      <c r="T102" s="60">
        <f t="shared" si="67"/>
        <v>52.482635187110425</v>
      </c>
      <c r="U102" s="15">
        <f t="shared" si="61"/>
        <v>42.422935300111362</v>
      </c>
      <c r="V102" s="32"/>
    </row>
    <row r="103" spans="1:22" x14ac:dyDescent="0.3">
      <c r="A103" s="13"/>
      <c r="B103" s="14"/>
      <c r="C103" s="14">
        <v>3</v>
      </c>
      <c r="D103" s="14">
        <v>12.5</v>
      </c>
      <c r="E103" s="20"/>
      <c r="F103" s="20"/>
      <c r="G103" s="20"/>
      <c r="H103" s="20"/>
      <c r="I103" s="20"/>
      <c r="J103" s="26"/>
      <c r="K103" s="20"/>
      <c r="L103" s="20"/>
      <c r="M103" s="20"/>
      <c r="N103" s="20"/>
      <c r="O103" s="49">
        <f t="shared" si="62"/>
        <v>0</v>
      </c>
      <c r="P103" s="61">
        <f t="shared" si="63"/>
        <v>0</v>
      </c>
      <c r="Q103" s="36" t="str">
        <f t="shared" si="64"/>
        <v/>
      </c>
      <c r="R103" s="49" t="str">
        <f t="shared" si="65"/>
        <v/>
      </c>
      <c r="S103" s="73" t="str">
        <f t="shared" si="66"/>
        <v/>
      </c>
      <c r="T103" s="61" t="str">
        <f t="shared" si="67"/>
        <v/>
      </c>
      <c r="U103" s="26" t="str">
        <f t="shared" si="61"/>
        <v/>
      </c>
      <c r="V103" s="83"/>
    </row>
    <row r="104" spans="1:22" x14ac:dyDescent="0.3">
      <c r="A104" s="13"/>
      <c r="B104" s="14"/>
      <c r="C104" s="14">
        <v>4</v>
      </c>
      <c r="D104" s="14">
        <v>17.5</v>
      </c>
      <c r="E104" s="20"/>
      <c r="F104" s="20"/>
      <c r="G104" s="20"/>
      <c r="H104" s="20"/>
      <c r="I104" s="20"/>
      <c r="J104" s="26"/>
      <c r="K104" s="20"/>
      <c r="L104" s="20"/>
      <c r="M104" s="20"/>
      <c r="N104" s="20"/>
      <c r="O104" s="49">
        <f t="shared" si="62"/>
        <v>0</v>
      </c>
      <c r="P104" s="61">
        <f t="shared" si="63"/>
        <v>0</v>
      </c>
      <c r="Q104" s="36" t="str">
        <f t="shared" si="64"/>
        <v/>
      </c>
      <c r="R104" s="49" t="str">
        <f t="shared" si="65"/>
        <v/>
      </c>
      <c r="S104" s="73" t="str">
        <f t="shared" si="66"/>
        <v/>
      </c>
      <c r="T104" s="61" t="str">
        <f t="shared" si="67"/>
        <v/>
      </c>
      <c r="U104" s="26" t="str">
        <f t="shared" si="61"/>
        <v/>
      </c>
      <c r="V104" s="83"/>
    </row>
    <row r="105" spans="1:22" x14ac:dyDescent="0.3">
      <c r="A105" s="13">
        <v>49</v>
      </c>
      <c r="B105" s="14" t="s">
        <v>32</v>
      </c>
      <c r="C105" s="14">
        <v>5</v>
      </c>
      <c r="D105" s="14">
        <v>22.5</v>
      </c>
      <c r="E105" s="14">
        <v>0.6028</v>
      </c>
      <c r="F105" s="14">
        <v>0.82150000000000001</v>
      </c>
      <c r="G105" s="14">
        <v>0.61990000000000001</v>
      </c>
      <c r="H105" s="14">
        <v>0.2016</v>
      </c>
      <c r="I105" s="14">
        <v>0.92181069999999998</v>
      </c>
      <c r="J105" s="15">
        <v>9.7039185999999999E-2</v>
      </c>
      <c r="K105" s="14">
        <v>21.1692</v>
      </c>
      <c r="L105" s="14">
        <v>5.8349000000000002</v>
      </c>
      <c r="M105" s="14">
        <v>0.4773</v>
      </c>
      <c r="N105" s="14">
        <v>5.3575999999999997</v>
      </c>
      <c r="O105" s="48">
        <f t="shared" si="62"/>
        <v>0.41594849645690751</v>
      </c>
      <c r="P105" s="60">
        <f t="shared" si="63"/>
        <v>0.10527018803816524</v>
      </c>
      <c r="Q105" s="35">
        <f t="shared" si="64"/>
        <v>31.067830841874226</v>
      </c>
      <c r="R105" s="48">
        <f t="shared" si="65"/>
        <v>0.31657700146789369</v>
      </c>
      <c r="S105" s="72">
        <f t="shared" si="66"/>
        <v>6.9313704285714293</v>
      </c>
      <c r="T105" s="60">
        <f t="shared" si="67"/>
        <v>61.684221728086449</v>
      </c>
      <c r="U105" s="15">
        <f t="shared" si="61"/>
        <v>33.495572314629364</v>
      </c>
      <c r="V105" s="32"/>
    </row>
    <row r="106" spans="1:22" x14ac:dyDescent="0.3">
      <c r="A106" s="13">
        <v>50</v>
      </c>
      <c r="B106" s="14" t="s">
        <v>32</v>
      </c>
      <c r="C106" s="14">
        <v>6</v>
      </c>
      <c r="D106" s="14">
        <v>27.5</v>
      </c>
      <c r="E106" s="14">
        <v>0.61529999999999996</v>
      </c>
      <c r="F106" s="14">
        <v>0.879</v>
      </c>
      <c r="G106" s="14">
        <v>0.63919999999999999</v>
      </c>
      <c r="H106" s="14">
        <v>0.23980000000000001</v>
      </c>
      <c r="I106" s="14">
        <v>0.90936670500000005</v>
      </c>
      <c r="J106" s="15">
        <v>0.18100745800000001</v>
      </c>
      <c r="K106" s="14">
        <v>35.515700000000002</v>
      </c>
      <c r="L106" s="14">
        <v>10.6076</v>
      </c>
      <c r="M106" s="14">
        <v>0.4773</v>
      </c>
      <c r="N106" s="14">
        <v>10.1303</v>
      </c>
      <c r="O106" s="48">
        <f t="shared" si="62"/>
        <v>0.69783940893442309</v>
      </c>
      <c r="P106" s="60">
        <f t="shared" si="63"/>
        <v>0.19904781728442311</v>
      </c>
      <c r="Q106" s="35">
        <f t="shared" si="64"/>
        <v>49.879159164999997</v>
      </c>
      <c r="R106" s="48">
        <f t="shared" si="65"/>
        <v>0.69385997247781162</v>
      </c>
      <c r="S106" s="72">
        <f t="shared" si="66"/>
        <v>12.929104142857145</v>
      </c>
      <c r="T106" s="60">
        <f t="shared" si="67"/>
        <v>36.497876719665044</v>
      </c>
      <c r="U106" s="15">
        <f t="shared" si="61"/>
        <v>57.745856470001073</v>
      </c>
      <c r="V106" s="32"/>
    </row>
    <row r="107" spans="1:22" x14ac:dyDescent="0.3">
      <c r="A107" s="13">
        <v>51</v>
      </c>
      <c r="B107" s="14" t="s">
        <v>32</v>
      </c>
      <c r="C107" s="14">
        <v>7</v>
      </c>
      <c r="D107" s="14">
        <v>32.5</v>
      </c>
      <c r="E107" s="14">
        <v>0.6179</v>
      </c>
      <c r="F107" s="14">
        <v>0.98950000000000005</v>
      </c>
      <c r="G107" s="14">
        <v>0.68400000000000005</v>
      </c>
      <c r="H107" s="14">
        <v>0.30549999999999999</v>
      </c>
      <c r="I107" s="14">
        <v>0.82212056</v>
      </c>
      <c r="J107" s="15">
        <v>0.19871895000000001</v>
      </c>
      <c r="K107" s="14">
        <v>38.168999999999997</v>
      </c>
      <c r="L107" s="14">
        <v>12.7867</v>
      </c>
      <c r="M107" s="14">
        <v>0.4849</v>
      </c>
      <c r="N107" s="14">
        <v>12.3018</v>
      </c>
      <c r="O107" s="48">
        <f t="shared" si="62"/>
        <v>0.7499734596141423</v>
      </c>
      <c r="P107" s="60">
        <f t="shared" si="63"/>
        <v>0.24171509616393555</v>
      </c>
      <c r="Q107" s="35">
        <f t="shared" si="64"/>
        <v>50.825836345020669</v>
      </c>
      <c r="R107" s="48">
        <f t="shared" si="65"/>
        <v>1.6536979293821363</v>
      </c>
      <c r="S107" s="72">
        <f t="shared" si="66"/>
        <v>14.194210714285715</v>
      </c>
      <c r="T107" s="60">
        <f t="shared" si="67"/>
        <v>33.326255011311488</v>
      </c>
      <c r="U107" s="15">
        <f t="shared" si="61"/>
        <v>60.397591463062547</v>
      </c>
      <c r="V107" s="32"/>
    </row>
    <row r="108" spans="1:22" x14ac:dyDescent="0.3">
      <c r="A108" s="13"/>
      <c r="B108" s="14" t="s">
        <v>32</v>
      </c>
      <c r="C108" s="14">
        <v>8</v>
      </c>
      <c r="D108" s="14">
        <v>37.5</v>
      </c>
      <c r="E108" s="20"/>
      <c r="F108" s="20"/>
      <c r="G108" s="20"/>
      <c r="H108" s="20"/>
      <c r="I108" s="20"/>
      <c r="J108" s="26"/>
      <c r="K108" s="20"/>
      <c r="L108" s="20"/>
      <c r="M108" s="20"/>
      <c r="N108" s="20"/>
      <c r="O108" s="49">
        <f t="shared" si="62"/>
        <v>0</v>
      </c>
      <c r="P108" s="61">
        <f t="shared" si="63"/>
        <v>0</v>
      </c>
      <c r="Q108" s="36" t="str">
        <f t="shared" si="64"/>
        <v/>
      </c>
      <c r="R108" s="49" t="str">
        <f t="shared" si="65"/>
        <v/>
      </c>
      <c r="S108" s="73" t="str">
        <f t="shared" si="66"/>
        <v/>
      </c>
      <c r="T108" s="61" t="str">
        <f t="shared" si="67"/>
        <v/>
      </c>
      <c r="U108" s="26" t="str">
        <f t="shared" si="61"/>
        <v/>
      </c>
      <c r="V108" s="83"/>
    </row>
    <row r="109" spans="1:22" ht="15" thickBot="1" x14ac:dyDescent="0.35">
      <c r="A109" s="13"/>
      <c r="B109" s="14" t="s">
        <v>32</v>
      </c>
      <c r="C109" s="14">
        <v>9</v>
      </c>
      <c r="D109" s="14">
        <v>42.5</v>
      </c>
      <c r="E109" s="20"/>
      <c r="F109" s="20"/>
      <c r="G109" s="20"/>
      <c r="H109" s="20"/>
      <c r="I109" s="20"/>
      <c r="J109" s="26"/>
      <c r="K109" s="20"/>
      <c r="L109" s="20"/>
      <c r="M109" s="20"/>
      <c r="N109" s="20"/>
      <c r="O109" s="49">
        <f t="shared" si="62"/>
        <v>0</v>
      </c>
      <c r="P109" s="61">
        <f t="shared" si="63"/>
        <v>0</v>
      </c>
      <c r="Q109" s="36" t="str">
        <f t="shared" si="64"/>
        <v/>
      </c>
      <c r="R109" s="49" t="str">
        <f t="shared" si="65"/>
        <v/>
      </c>
      <c r="S109" s="73" t="str">
        <f t="shared" si="66"/>
        <v/>
      </c>
      <c r="T109" s="61" t="str">
        <f t="shared" si="67"/>
        <v/>
      </c>
      <c r="U109" s="26" t="str">
        <f t="shared" si="61"/>
        <v/>
      </c>
      <c r="V109" s="83"/>
    </row>
    <row r="110" spans="1:22" x14ac:dyDescent="0.3">
      <c r="A110" s="2"/>
      <c r="B110" s="3"/>
      <c r="C110" s="3">
        <v>1</v>
      </c>
      <c r="D110" s="3">
        <v>2.5</v>
      </c>
      <c r="E110" s="24"/>
      <c r="F110" s="24"/>
      <c r="G110" s="24"/>
      <c r="H110" s="24"/>
      <c r="I110" s="24"/>
      <c r="J110" s="28"/>
      <c r="K110" s="24"/>
      <c r="L110" s="24"/>
      <c r="M110" s="24"/>
      <c r="N110" s="24"/>
      <c r="O110" s="54">
        <f t="shared" si="62"/>
        <v>0</v>
      </c>
      <c r="P110" s="66">
        <f t="shared" si="63"/>
        <v>0</v>
      </c>
      <c r="Q110" s="41" t="str">
        <f t="shared" si="64"/>
        <v/>
      </c>
      <c r="R110" s="54" t="str">
        <f t="shared" si="65"/>
        <v/>
      </c>
      <c r="S110" s="78" t="str">
        <f t="shared" si="66"/>
        <v/>
      </c>
      <c r="T110" s="66" t="str">
        <f t="shared" si="67"/>
        <v/>
      </c>
      <c r="U110" s="28" t="str">
        <f t="shared" si="61"/>
        <v/>
      </c>
      <c r="V110" s="83"/>
    </row>
    <row r="111" spans="1:22" x14ac:dyDescent="0.3">
      <c r="A111" s="5">
        <v>52</v>
      </c>
      <c r="B111" s="6" t="s">
        <v>33</v>
      </c>
      <c r="C111" s="6">
        <v>2</v>
      </c>
      <c r="D111" s="6">
        <v>7.5</v>
      </c>
      <c r="E111" s="6">
        <v>0.62090000000000001</v>
      </c>
      <c r="F111" s="6">
        <v>0.82709999999999995</v>
      </c>
      <c r="G111" s="6">
        <v>0.64549999999999996</v>
      </c>
      <c r="H111" s="6">
        <v>0.18160000000000001</v>
      </c>
      <c r="I111" s="6">
        <v>0.88069835100000005</v>
      </c>
      <c r="J111" s="7">
        <v>9.6715572E-2</v>
      </c>
      <c r="K111" s="6">
        <v>32.904899999999998</v>
      </c>
      <c r="L111" s="6">
        <v>6.0644</v>
      </c>
      <c r="M111" s="6">
        <v>0.47539999999999999</v>
      </c>
      <c r="N111" s="6">
        <v>5.5890000000000004</v>
      </c>
      <c r="O111" s="51">
        <f t="shared" si="62"/>
        <v>0.64654043048697607</v>
      </c>
      <c r="P111" s="63">
        <f t="shared" si="63"/>
        <v>0.10981691073340778</v>
      </c>
      <c r="Q111" s="38">
        <f t="shared" si="64"/>
        <v>53.672351975356825</v>
      </c>
      <c r="R111" s="51">
        <f t="shared" si="65"/>
        <v>0.50389764359260703</v>
      </c>
      <c r="S111" s="75">
        <f t="shared" si="66"/>
        <v>6.9082551428571435</v>
      </c>
      <c r="T111" s="63">
        <f t="shared" si="67"/>
        <v>38.915495238193422</v>
      </c>
      <c r="U111" s="7">
        <f t="shared" si="61"/>
        <v>57.969111055756208</v>
      </c>
      <c r="V111" s="32"/>
    </row>
    <row r="112" spans="1:22" x14ac:dyDescent="0.3">
      <c r="A112" s="5">
        <v>53</v>
      </c>
      <c r="B112" s="6" t="s">
        <v>33</v>
      </c>
      <c r="C112" s="6">
        <v>3</v>
      </c>
      <c r="D112" s="6">
        <v>12.5</v>
      </c>
      <c r="E112" s="6">
        <v>0.61680000000000001</v>
      </c>
      <c r="F112" s="6">
        <v>0.79079999999999995</v>
      </c>
      <c r="G112" s="6">
        <v>0.63370000000000004</v>
      </c>
      <c r="H112" s="6">
        <v>0.15709999999999999</v>
      </c>
      <c r="I112" s="6">
        <v>0.90287356299999999</v>
      </c>
      <c r="J112" s="7">
        <v>8.7887440999999997E-2</v>
      </c>
      <c r="K112" s="6">
        <v>30.104800000000001</v>
      </c>
      <c r="L112" s="6">
        <v>5.4181999999999997</v>
      </c>
      <c r="M112" s="6">
        <v>0.46410000000000001</v>
      </c>
      <c r="N112" s="6">
        <v>4.9541000000000004</v>
      </c>
      <c r="O112" s="51">
        <f t="shared" si="62"/>
        <v>0.59152194207319642</v>
      </c>
      <c r="P112" s="63">
        <f t="shared" si="63"/>
        <v>9.7341914021180087E-2</v>
      </c>
      <c r="Q112" s="38">
        <f t="shared" si="64"/>
        <v>49.418002805201631</v>
      </c>
      <c r="R112" s="51">
        <f t="shared" si="65"/>
        <v>0.36363357773769578</v>
      </c>
      <c r="S112" s="75">
        <f t="shared" si="66"/>
        <v>6.2776743571428568</v>
      </c>
      <c r="T112" s="63">
        <f t="shared" si="67"/>
        <v>43.940689259917818</v>
      </c>
      <c r="U112" s="7">
        <f t="shared" si="61"/>
        <v>52.933478085502358</v>
      </c>
      <c r="V112" s="32"/>
    </row>
    <row r="113" spans="1:22" x14ac:dyDescent="0.3">
      <c r="A113" s="5">
        <v>54</v>
      </c>
      <c r="B113" s="6" t="s">
        <v>33</v>
      </c>
      <c r="C113" s="6">
        <v>4</v>
      </c>
      <c r="D113" s="6">
        <v>17.5</v>
      </c>
      <c r="E113" s="6">
        <v>0.62329999999999997</v>
      </c>
      <c r="F113" s="6">
        <v>0.76180000000000003</v>
      </c>
      <c r="G113" s="6">
        <v>0.63539999999999996</v>
      </c>
      <c r="H113" s="6">
        <v>0.12640000000000001</v>
      </c>
      <c r="I113" s="6">
        <v>0.91263537900000002</v>
      </c>
      <c r="J113" s="7">
        <v>4.1166842000000002E-2</v>
      </c>
      <c r="K113" s="6">
        <v>16.903700000000001</v>
      </c>
      <c r="L113" s="6">
        <v>2.7578999999999998</v>
      </c>
      <c r="M113" s="6">
        <v>0.4622</v>
      </c>
      <c r="N113" s="6">
        <v>2.2957000000000001</v>
      </c>
      <c r="O113" s="51">
        <f t="shared" si="62"/>
        <v>0.33213671747437917</v>
      </c>
      <c r="P113" s="63">
        <f t="shared" si="63"/>
        <v>4.5107654673588161E-2</v>
      </c>
      <c r="Q113" s="38">
        <f t="shared" si="64"/>
        <v>28.702906280079098</v>
      </c>
      <c r="R113" s="51">
        <f t="shared" si="65"/>
        <v>0.15156971821492921</v>
      </c>
      <c r="S113" s="75">
        <f t="shared" si="66"/>
        <v>2.9404887142857148</v>
      </c>
      <c r="T113" s="63">
        <f t="shared" si="67"/>
        <v>68.205035287420259</v>
      </c>
      <c r="U113" s="7">
        <f t="shared" si="61"/>
        <v>29.618734869202271</v>
      </c>
      <c r="V113" s="32"/>
    </row>
    <row r="114" spans="1:22" x14ac:dyDescent="0.3">
      <c r="A114" s="5"/>
      <c r="B114" s="6"/>
      <c r="C114" s="6">
        <v>5</v>
      </c>
      <c r="D114" s="6">
        <v>22.5</v>
      </c>
      <c r="E114" s="22"/>
      <c r="F114" s="22"/>
      <c r="G114" s="22"/>
      <c r="H114" s="22"/>
      <c r="I114" s="22"/>
      <c r="J114" s="27"/>
      <c r="K114" s="22"/>
      <c r="L114" s="22"/>
      <c r="M114" s="22"/>
      <c r="N114" s="22"/>
      <c r="O114" s="52">
        <f t="shared" si="62"/>
        <v>0</v>
      </c>
      <c r="P114" s="64">
        <f t="shared" si="63"/>
        <v>0</v>
      </c>
      <c r="Q114" s="39" t="str">
        <f t="shared" si="64"/>
        <v/>
      </c>
      <c r="R114" s="52" t="str">
        <f t="shared" si="65"/>
        <v/>
      </c>
      <c r="S114" s="76" t="str">
        <f t="shared" si="66"/>
        <v/>
      </c>
      <c r="T114" s="64" t="str">
        <f t="shared" si="67"/>
        <v/>
      </c>
      <c r="U114" s="27" t="str">
        <f t="shared" si="61"/>
        <v/>
      </c>
      <c r="V114" s="83"/>
    </row>
    <row r="115" spans="1:22" x14ac:dyDescent="0.3">
      <c r="A115" s="5"/>
      <c r="B115" s="6" t="s">
        <v>33</v>
      </c>
      <c r="C115" s="6">
        <v>6</v>
      </c>
      <c r="D115" s="6">
        <v>27.5</v>
      </c>
      <c r="E115" s="22"/>
      <c r="F115" s="22"/>
      <c r="G115" s="22"/>
      <c r="H115" s="22"/>
      <c r="I115" s="22"/>
      <c r="J115" s="27"/>
      <c r="K115" s="22"/>
      <c r="L115" s="22"/>
      <c r="M115" s="22"/>
      <c r="N115" s="22"/>
      <c r="O115" s="52">
        <f t="shared" si="62"/>
        <v>0</v>
      </c>
      <c r="P115" s="64">
        <f t="shared" si="63"/>
        <v>0</v>
      </c>
      <c r="Q115" s="39" t="str">
        <f t="shared" si="64"/>
        <v/>
      </c>
      <c r="R115" s="52" t="str">
        <f t="shared" si="65"/>
        <v/>
      </c>
      <c r="S115" s="76" t="str">
        <f t="shared" si="66"/>
        <v/>
      </c>
      <c r="T115" s="64" t="str">
        <f t="shared" si="67"/>
        <v/>
      </c>
      <c r="U115" s="27" t="str">
        <f t="shared" si="61"/>
        <v/>
      </c>
      <c r="V115" s="83"/>
    </row>
    <row r="116" spans="1:22" x14ac:dyDescent="0.3">
      <c r="A116" s="5">
        <v>55</v>
      </c>
      <c r="B116" s="6" t="s">
        <v>33</v>
      </c>
      <c r="C116" s="6">
        <v>7</v>
      </c>
      <c r="D116" s="6">
        <v>32.5</v>
      </c>
      <c r="E116" s="6">
        <v>0.6179</v>
      </c>
      <c r="F116" s="6">
        <v>0.8004</v>
      </c>
      <c r="G116" s="6">
        <v>0.64039999999999997</v>
      </c>
      <c r="H116" s="6">
        <v>0.16</v>
      </c>
      <c r="I116" s="6">
        <v>0.87671232899999996</v>
      </c>
      <c r="J116" s="7">
        <v>7.9149721000000006E-2</v>
      </c>
      <c r="K116" s="6">
        <v>25.280100000000001</v>
      </c>
      <c r="L116" s="6">
        <v>5.0625</v>
      </c>
      <c r="M116" s="6">
        <v>0.46779999999999999</v>
      </c>
      <c r="N116" s="6">
        <v>4.5946999999999996</v>
      </c>
      <c r="O116" s="51">
        <f t="shared" si="62"/>
        <v>0.49672257738980535</v>
      </c>
      <c r="P116" s="63">
        <f t="shared" si="63"/>
        <v>9.0280150249917451E-2</v>
      </c>
      <c r="Q116" s="38">
        <f t="shared" si="64"/>
        <v>40.644242713988788</v>
      </c>
      <c r="R116" s="51">
        <f t="shared" si="65"/>
        <v>0.42809343268913247</v>
      </c>
      <c r="S116" s="75">
        <f t="shared" si="66"/>
        <v>5.6535515000000007</v>
      </c>
      <c r="T116" s="63">
        <f t="shared" si="67"/>
        <v>53.274112353322082</v>
      </c>
      <c r="U116" s="7">
        <f t="shared" si="61"/>
        <v>43.276144141216314</v>
      </c>
      <c r="V116" s="32"/>
    </row>
    <row r="117" spans="1:22" x14ac:dyDescent="0.3">
      <c r="A117" s="5"/>
      <c r="B117" s="6" t="s">
        <v>33</v>
      </c>
      <c r="C117" s="6">
        <v>8</v>
      </c>
      <c r="D117" s="6">
        <v>37.5</v>
      </c>
      <c r="E117" s="22"/>
      <c r="F117" s="22"/>
      <c r="G117" s="22"/>
      <c r="H117" s="22"/>
      <c r="I117" s="22"/>
      <c r="J117" s="27"/>
      <c r="K117" s="22"/>
      <c r="L117" s="22"/>
      <c r="M117" s="22"/>
      <c r="N117" s="22"/>
      <c r="O117" s="52">
        <f t="shared" si="62"/>
        <v>0</v>
      </c>
      <c r="P117" s="64">
        <f t="shared" si="63"/>
        <v>0</v>
      </c>
      <c r="Q117" s="39" t="str">
        <f t="shared" si="64"/>
        <v/>
      </c>
      <c r="R117" s="52" t="str">
        <f t="shared" si="65"/>
        <v/>
      </c>
      <c r="S117" s="76" t="str">
        <f t="shared" si="66"/>
        <v/>
      </c>
      <c r="T117" s="64" t="str">
        <f t="shared" si="67"/>
        <v/>
      </c>
      <c r="U117" s="27" t="str">
        <f t="shared" si="61"/>
        <v/>
      </c>
      <c r="V117" s="83"/>
    </row>
    <row r="118" spans="1:22" ht="15" thickBot="1" x14ac:dyDescent="0.35">
      <c r="A118" s="8"/>
      <c r="B118" s="9" t="s">
        <v>33</v>
      </c>
      <c r="C118" s="9">
        <v>9</v>
      </c>
      <c r="D118" s="9">
        <v>42.5</v>
      </c>
      <c r="E118" s="25"/>
      <c r="F118" s="25"/>
      <c r="G118" s="25"/>
      <c r="H118" s="25"/>
      <c r="I118" s="25"/>
      <c r="J118" s="29"/>
      <c r="K118" s="25"/>
      <c r="L118" s="25"/>
      <c r="M118" s="25"/>
      <c r="N118" s="25"/>
      <c r="O118" s="55">
        <f t="shared" si="62"/>
        <v>0</v>
      </c>
      <c r="P118" s="67">
        <f t="shared" si="63"/>
        <v>0</v>
      </c>
      <c r="Q118" s="42" t="str">
        <f t="shared" si="64"/>
        <v/>
      </c>
      <c r="R118" s="55" t="str">
        <f t="shared" si="65"/>
        <v/>
      </c>
      <c r="S118" s="79" t="str">
        <f t="shared" si="66"/>
        <v/>
      </c>
      <c r="T118" s="67" t="str">
        <f t="shared" si="67"/>
        <v/>
      </c>
      <c r="U118" s="29" t="str">
        <f t="shared" si="61"/>
        <v/>
      </c>
      <c r="V118" s="83"/>
    </row>
    <row r="119" spans="1:22" x14ac:dyDescent="0.3">
      <c r="A119" s="2">
        <v>56</v>
      </c>
      <c r="B119" s="3" t="s">
        <v>34</v>
      </c>
      <c r="C119" s="3">
        <v>1</v>
      </c>
      <c r="D119" s="3">
        <v>2.5</v>
      </c>
      <c r="E119" s="3">
        <v>0.61719999999999997</v>
      </c>
      <c r="F119" s="3">
        <v>0.84809999999999997</v>
      </c>
      <c r="G119" s="3">
        <v>0.6633</v>
      </c>
      <c r="H119" s="3">
        <v>0.18479999999999999</v>
      </c>
      <c r="I119" s="3">
        <v>0.80034647000000003</v>
      </c>
      <c r="J119" s="4">
        <v>6.1544546999999998E-2</v>
      </c>
      <c r="K119" s="3">
        <v>15.636799999999999</v>
      </c>
      <c r="L119" s="3">
        <v>4.4238</v>
      </c>
      <c r="M119" s="3">
        <v>0.51019999999999999</v>
      </c>
      <c r="N119" s="3">
        <v>3.9136000000000002</v>
      </c>
      <c r="O119" s="50">
        <f t="shared" si="62"/>
        <v>0.3072437054493023</v>
      </c>
      <c r="P119" s="62">
        <f t="shared" si="63"/>
        <v>7.6897380899313778E-2</v>
      </c>
      <c r="Q119" s="37">
        <f t="shared" si="64"/>
        <v>23.034632454998853</v>
      </c>
      <c r="R119" s="50">
        <f t="shared" si="65"/>
        <v>0.59049361151206847</v>
      </c>
      <c r="S119" s="74">
        <f t="shared" si="66"/>
        <v>4.3960390714285715</v>
      </c>
      <c r="T119" s="62">
        <f t="shared" si="67"/>
        <v>71.978834862060509</v>
      </c>
      <c r="U119" s="4">
        <f t="shared" si="61"/>
        <v>24.243544736802864</v>
      </c>
      <c r="V119" s="32"/>
    </row>
    <row r="120" spans="1:22" x14ac:dyDescent="0.3">
      <c r="A120" s="5">
        <v>57</v>
      </c>
      <c r="B120" s="6" t="s">
        <v>34</v>
      </c>
      <c r="C120" s="6">
        <v>2</v>
      </c>
      <c r="D120" s="6">
        <v>7.5</v>
      </c>
      <c r="E120" s="6">
        <v>0.61350000000000005</v>
      </c>
      <c r="F120" s="6">
        <v>0.84850000000000003</v>
      </c>
      <c r="G120" s="6">
        <v>0.63919999999999999</v>
      </c>
      <c r="H120" s="6">
        <v>0.20930000000000001</v>
      </c>
      <c r="I120" s="6">
        <v>0.89063829800000005</v>
      </c>
      <c r="J120" s="7">
        <v>3.1884885000000002E-2</v>
      </c>
      <c r="K120" s="6">
        <v>6.3749000000000002</v>
      </c>
      <c r="L120" s="6">
        <v>2.3327</v>
      </c>
      <c r="M120" s="6">
        <v>0.51070000000000004</v>
      </c>
      <c r="N120" s="6">
        <v>1.8220000000000001</v>
      </c>
      <c r="O120" s="51">
        <f t="shared" si="62"/>
        <v>0.12525886996500291</v>
      </c>
      <c r="P120" s="63">
        <f t="shared" si="63"/>
        <v>3.580003781647325E-2</v>
      </c>
      <c r="Q120" s="38">
        <f t="shared" si="64"/>
        <v>8.9458832148529641</v>
      </c>
      <c r="R120" s="51">
        <f t="shared" si="65"/>
        <v>0.15058280063358645</v>
      </c>
      <c r="S120" s="75">
        <f t="shared" si="66"/>
        <v>2.277491785714286</v>
      </c>
      <c r="T120" s="63">
        <f t="shared" si="67"/>
        <v>88.626042198799169</v>
      </c>
      <c r="U120" s="7">
        <f t="shared" si="61"/>
        <v>9.1685012639929599</v>
      </c>
      <c r="V120" s="32"/>
    </row>
    <row r="121" spans="1:22" x14ac:dyDescent="0.3">
      <c r="A121" s="5">
        <v>58</v>
      </c>
      <c r="B121" s="6" t="s">
        <v>34</v>
      </c>
      <c r="C121" s="6">
        <v>3</v>
      </c>
      <c r="D121" s="6">
        <v>12.5</v>
      </c>
      <c r="E121" s="6">
        <v>0.61180000000000001</v>
      </c>
      <c r="F121" s="6">
        <v>0.81220000000000003</v>
      </c>
      <c r="G121" s="6">
        <v>0.63280000000000003</v>
      </c>
      <c r="H121" s="6">
        <v>0.1794</v>
      </c>
      <c r="I121" s="6">
        <v>0.89520958100000003</v>
      </c>
      <c r="J121" s="7">
        <v>0.102201764</v>
      </c>
      <c r="K121" s="6">
        <v>29.569600000000001</v>
      </c>
      <c r="L121" s="6">
        <v>6.2831999999999999</v>
      </c>
      <c r="M121" s="6">
        <v>0.47289999999999999</v>
      </c>
      <c r="N121" s="6">
        <v>5.8102999999999998</v>
      </c>
      <c r="O121" s="51">
        <f t="shared" si="62"/>
        <v>0.58100592657408745</v>
      </c>
      <c r="P121" s="63">
        <f t="shared" si="63"/>
        <v>0.1141651809687456</v>
      </c>
      <c r="Q121" s="38">
        <f t="shared" si="64"/>
        <v>46.684074560534185</v>
      </c>
      <c r="R121" s="51">
        <f t="shared" si="65"/>
        <v>0.4601314218748308</v>
      </c>
      <c r="S121" s="75">
        <f t="shared" si="66"/>
        <v>7.3001259999999997</v>
      </c>
      <c r="T121" s="63">
        <f t="shared" si="67"/>
        <v>45.555668017590982</v>
      </c>
      <c r="U121" s="7">
        <f t="shared" si="61"/>
        <v>50.611670474897224</v>
      </c>
      <c r="V121" s="32"/>
    </row>
    <row r="122" spans="1:22" x14ac:dyDescent="0.3">
      <c r="A122" s="5">
        <v>59</v>
      </c>
      <c r="B122" s="6" t="s">
        <v>34</v>
      </c>
      <c r="C122" s="6">
        <v>4</v>
      </c>
      <c r="D122" s="6">
        <v>17.5</v>
      </c>
      <c r="E122" s="6">
        <v>0.61331000000000002</v>
      </c>
      <c r="F122" s="6">
        <v>0.77059999999999995</v>
      </c>
      <c r="G122" s="6">
        <v>0.62719999999999998</v>
      </c>
      <c r="H122" s="6">
        <v>0.1434</v>
      </c>
      <c r="I122" s="6">
        <v>0.91169177999999995</v>
      </c>
      <c r="J122" s="7">
        <v>7.3583741999999994E-2</v>
      </c>
      <c r="K122" s="6">
        <v>22.743400000000001</v>
      </c>
      <c r="L122" s="6">
        <v>4.5838999999999999</v>
      </c>
      <c r="M122" s="6">
        <v>0.47620000000000001</v>
      </c>
      <c r="N122" s="6">
        <v>4.1077000000000004</v>
      </c>
      <c r="O122" s="51">
        <f t="shared" si="62"/>
        <v>0.44687957194027317</v>
      </c>
      <c r="P122" s="63">
        <f t="shared" si="63"/>
        <v>8.0711204905997341E-2</v>
      </c>
      <c r="Q122" s="38">
        <f t="shared" si="64"/>
        <v>36.61683670342758</v>
      </c>
      <c r="R122" s="51">
        <f t="shared" si="65"/>
        <v>0.27413318869220565</v>
      </c>
      <c r="S122" s="75">
        <f t="shared" si="66"/>
        <v>5.2559815714285714</v>
      </c>
      <c r="T122" s="63">
        <f t="shared" si="67"/>
        <v>57.853048536451645</v>
      </c>
      <c r="U122" s="7">
        <f t="shared" si="61"/>
        <v>38.760327283609591</v>
      </c>
      <c r="V122" s="32"/>
    </row>
    <row r="123" spans="1:22" x14ac:dyDescent="0.3">
      <c r="A123" s="5">
        <v>60</v>
      </c>
      <c r="B123" s="6" t="s">
        <v>34</v>
      </c>
      <c r="C123" s="6">
        <v>5</v>
      </c>
      <c r="D123" s="6">
        <v>22.5</v>
      </c>
      <c r="E123" s="6">
        <v>0.61429999999999996</v>
      </c>
      <c r="F123" s="6">
        <v>0.81</v>
      </c>
      <c r="G123" s="6">
        <v>0.64339999999999997</v>
      </c>
      <c r="H123" s="6">
        <v>0.1666</v>
      </c>
      <c r="I123" s="6">
        <v>0.85130301500000005</v>
      </c>
      <c r="J123" s="7">
        <v>8.0948873000000005E-2</v>
      </c>
      <c r="K123" s="6">
        <v>28.553100000000001</v>
      </c>
      <c r="L123" s="6">
        <v>5.3221999999999996</v>
      </c>
      <c r="M123" s="6">
        <v>0.48280000000000001</v>
      </c>
      <c r="N123" s="6">
        <v>4.8394000000000004</v>
      </c>
      <c r="O123" s="51">
        <f t="shared" si="62"/>
        <v>0.56103296365397493</v>
      </c>
      <c r="P123" s="63">
        <f t="shared" si="63"/>
        <v>9.5088201431965225E-2</v>
      </c>
      <c r="Q123" s="38">
        <f t="shared" si="64"/>
        <v>46.594476222200967</v>
      </c>
      <c r="R123" s="51">
        <f t="shared" si="65"/>
        <v>0.54382032430635463</v>
      </c>
      <c r="S123" s="75">
        <f t="shared" si="66"/>
        <v>5.7820623571428582</v>
      </c>
      <c r="T123" s="63">
        <f t="shared" si="67"/>
        <v>47.079641096349825</v>
      </c>
      <c r="U123" s="7">
        <f t="shared" si="61"/>
        <v>49.741035790868999</v>
      </c>
      <c r="V123" s="32"/>
    </row>
    <row r="124" spans="1:22" x14ac:dyDescent="0.3">
      <c r="A124" s="5"/>
      <c r="B124" s="6" t="s">
        <v>34</v>
      </c>
      <c r="C124" s="6">
        <v>6</v>
      </c>
      <c r="D124" s="6">
        <v>27.5</v>
      </c>
      <c r="E124" s="22"/>
      <c r="F124" s="22"/>
      <c r="G124" s="22"/>
      <c r="H124" s="22"/>
      <c r="I124" s="22"/>
      <c r="J124" s="27"/>
      <c r="K124" s="22"/>
      <c r="L124" s="22"/>
      <c r="M124" s="22"/>
      <c r="N124" s="22"/>
      <c r="O124" s="52">
        <f t="shared" si="62"/>
        <v>0</v>
      </c>
      <c r="P124" s="64">
        <f t="shared" si="63"/>
        <v>0</v>
      </c>
      <c r="Q124" s="39" t="str">
        <f t="shared" si="64"/>
        <v/>
      </c>
      <c r="R124" s="52" t="str">
        <f t="shared" si="65"/>
        <v/>
      </c>
      <c r="S124" s="76" t="str">
        <f t="shared" si="66"/>
        <v/>
      </c>
      <c r="T124" s="64" t="str">
        <f t="shared" si="67"/>
        <v/>
      </c>
      <c r="U124" s="27" t="str">
        <f t="shared" si="61"/>
        <v/>
      </c>
      <c r="V124" s="83"/>
    </row>
    <row r="125" spans="1:22" x14ac:dyDescent="0.3">
      <c r="A125" s="5"/>
      <c r="B125" s="6" t="s">
        <v>34</v>
      </c>
      <c r="C125" s="6">
        <v>7</v>
      </c>
      <c r="D125" s="6">
        <v>32.5</v>
      </c>
      <c r="E125" s="22"/>
      <c r="F125" s="22"/>
      <c r="G125" s="22"/>
      <c r="H125" s="22"/>
      <c r="I125" s="22"/>
      <c r="J125" s="27"/>
      <c r="K125" s="22"/>
      <c r="L125" s="22"/>
      <c r="M125" s="22"/>
      <c r="N125" s="22"/>
      <c r="O125" s="52">
        <f t="shared" si="62"/>
        <v>0</v>
      </c>
      <c r="P125" s="64">
        <f t="shared" si="63"/>
        <v>0</v>
      </c>
      <c r="Q125" s="39" t="str">
        <f t="shared" si="64"/>
        <v/>
      </c>
      <c r="R125" s="52" t="str">
        <f t="shared" si="65"/>
        <v/>
      </c>
      <c r="S125" s="76" t="str">
        <f t="shared" si="66"/>
        <v/>
      </c>
      <c r="T125" s="64" t="str">
        <f t="shared" si="67"/>
        <v/>
      </c>
      <c r="U125" s="27" t="str">
        <f t="shared" si="61"/>
        <v/>
      </c>
      <c r="V125" s="83"/>
    </row>
    <row r="126" spans="1:22" x14ac:dyDescent="0.3">
      <c r="A126" s="5"/>
      <c r="B126" s="6" t="s">
        <v>34</v>
      </c>
      <c r="C126" s="6">
        <v>8</v>
      </c>
      <c r="D126" s="6">
        <v>37.5</v>
      </c>
      <c r="E126" s="22"/>
      <c r="F126" s="22"/>
      <c r="G126" s="22"/>
      <c r="H126" s="22"/>
      <c r="I126" s="22"/>
      <c r="J126" s="27"/>
      <c r="K126" s="22"/>
      <c r="L126" s="22"/>
      <c r="M126" s="22"/>
      <c r="N126" s="22"/>
      <c r="O126" s="52">
        <f t="shared" si="62"/>
        <v>0</v>
      </c>
      <c r="P126" s="64">
        <f t="shared" si="63"/>
        <v>0</v>
      </c>
      <c r="Q126" s="39" t="str">
        <f t="shared" si="64"/>
        <v/>
      </c>
      <c r="R126" s="52" t="str">
        <f t="shared" si="65"/>
        <v/>
      </c>
      <c r="S126" s="76" t="str">
        <f t="shared" si="66"/>
        <v/>
      </c>
      <c r="T126" s="64" t="str">
        <f t="shared" si="67"/>
        <v/>
      </c>
      <c r="U126" s="27" t="str">
        <f t="shared" si="61"/>
        <v/>
      </c>
      <c r="V126" s="83"/>
    </row>
    <row r="127" spans="1:22" ht="15" thickBot="1" x14ac:dyDescent="0.35">
      <c r="A127" s="8"/>
      <c r="B127" s="9" t="s">
        <v>34</v>
      </c>
      <c r="C127" s="9">
        <v>9</v>
      </c>
      <c r="D127" s="9">
        <v>42.5</v>
      </c>
      <c r="E127" s="22"/>
      <c r="F127" s="22"/>
      <c r="G127" s="22"/>
      <c r="H127" s="22"/>
      <c r="I127" s="22"/>
      <c r="J127" s="27"/>
      <c r="K127" s="22"/>
      <c r="L127" s="22"/>
      <c r="M127" s="22"/>
      <c r="N127" s="22"/>
      <c r="O127" s="52">
        <f t="shared" si="62"/>
        <v>0</v>
      </c>
      <c r="P127" s="64">
        <f t="shared" si="63"/>
        <v>0</v>
      </c>
      <c r="Q127" s="39" t="str">
        <f t="shared" si="64"/>
        <v/>
      </c>
      <c r="R127" s="52" t="str">
        <f t="shared" si="65"/>
        <v/>
      </c>
      <c r="S127" s="76" t="str">
        <f t="shared" si="66"/>
        <v/>
      </c>
      <c r="T127" s="64" t="str">
        <f t="shared" si="67"/>
        <v/>
      </c>
      <c r="U127" s="27" t="str">
        <f t="shared" si="61"/>
        <v/>
      </c>
      <c r="V127" s="83"/>
    </row>
    <row r="128" spans="1:22" x14ac:dyDescent="0.3">
      <c r="A128" s="2">
        <v>61</v>
      </c>
      <c r="B128" s="3" t="s">
        <v>35</v>
      </c>
      <c r="C128" s="3">
        <v>1</v>
      </c>
      <c r="D128" s="3">
        <v>2.5</v>
      </c>
      <c r="E128" s="3">
        <v>0.61209999999999998</v>
      </c>
      <c r="F128" s="3">
        <v>0.70579999999999998</v>
      </c>
      <c r="G128" s="3">
        <v>0.62050000000000005</v>
      </c>
      <c r="H128" s="3">
        <v>8.5300000000000001E-2</v>
      </c>
      <c r="I128" s="3">
        <v>0.91035218799999995</v>
      </c>
      <c r="J128" s="4">
        <v>6.1129813999999998E-2</v>
      </c>
      <c r="K128" s="3">
        <v>16.4373</v>
      </c>
      <c r="L128" s="3">
        <v>3.8988999999999998</v>
      </c>
      <c r="M128" s="3">
        <v>0.48139999999999999</v>
      </c>
      <c r="N128" s="3">
        <v>3.4175</v>
      </c>
      <c r="O128" s="50">
        <f t="shared" si="62"/>
        <v>0.32297253655363101</v>
      </c>
      <c r="P128" s="62">
        <f t="shared" si="63"/>
        <v>6.7149631853895345E-2</v>
      </c>
      <c r="Q128" s="37">
        <f t="shared" si="64"/>
        <v>25.582290469973568</v>
      </c>
      <c r="R128" s="50">
        <f t="shared" si="65"/>
        <v>0.23153145591905178</v>
      </c>
      <c r="S128" s="74">
        <f t="shared" si="66"/>
        <v>4.3664152857142859</v>
      </c>
      <c r="T128" s="62">
        <f t="shared" si="67"/>
        <v>69.819762788393092</v>
      </c>
      <c r="U128" s="4">
        <f t="shared" si="61"/>
        <v>26.815240968338411</v>
      </c>
      <c r="V128" s="32"/>
    </row>
    <row r="129" spans="1:22" x14ac:dyDescent="0.3">
      <c r="A129" s="5">
        <v>62</v>
      </c>
      <c r="B129" s="6" t="s">
        <v>35</v>
      </c>
      <c r="C129" s="6">
        <v>2</v>
      </c>
      <c r="D129" s="6">
        <v>7.5</v>
      </c>
      <c r="E129" s="6">
        <v>0.61219999999999997</v>
      </c>
      <c r="F129" s="6">
        <v>0.8044</v>
      </c>
      <c r="G129" s="6">
        <v>0.63529999999999998</v>
      </c>
      <c r="H129" s="6">
        <v>0.1691</v>
      </c>
      <c r="I129" s="6">
        <v>0.87981269500000003</v>
      </c>
      <c r="J129" s="7">
        <v>6.9147180000000003E-2</v>
      </c>
      <c r="K129" s="6">
        <v>20.046299999999999</v>
      </c>
      <c r="L129" s="6">
        <v>4.5164999999999997</v>
      </c>
      <c r="M129" s="6">
        <v>0.51659999999999995</v>
      </c>
      <c r="N129" s="6">
        <v>3.9998999999999998</v>
      </c>
      <c r="O129" s="51">
        <f t="shared" si="62"/>
        <v>0.39388490564235323</v>
      </c>
      <c r="P129" s="63">
        <f t="shared" si="63"/>
        <v>7.8593068749786679E-2</v>
      </c>
      <c r="Q129" s="38">
        <f t="shared" si="64"/>
        <v>31.529183689256655</v>
      </c>
      <c r="R129" s="51">
        <f t="shared" si="65"/>
        <v>0.36330341345333372</v>
      </c>
      <c r="S129" s="75">
        <f t="shared" si="66"/>
        <v>4.9390842857142863</v>
      </c>
      <c r="T129" s="63">
        <f t="shared" si="67"/>
        <v>63.168428611575727</v>
      </c>
      <c r="U129" s="7">
        <f t="shared" si="61"/>
        <v>33.294592042189763</v>
      </c>
      <c r="V129" s="32"/>
    </row>
    <row r="130" spans="1:22" x14ac:dyDescent="0.3">
      <c r="A130" s="5">
        <v>63</v>
      </c>
      <c r="B130" s="6" t="s">
        <v>35</v>
      </c>
      <c r="C130" s="6">
        <v>3</v>
      </c>
      <c r="D130" s="6">
        <v>12.5</v>
      </c>
      <c r="E130" s="6">
        <v>0.62260000000000004</v>
      </c>
      <c r="F130" s="6">
        <v>0.77200000000000002</v>
      </c>
      <c r="G130" s="6">
        <v>0.63619999999999999</v>
      </c>
      <c r="H130" s="6">
        <v>0.1358</v>
      </c>
      <c r="I130" s="6">
        <v>0.90896920999999997</v>
      </c>
      <c r="J130" s="7">
        <v>8.9347018E-2</v>
      </c>
      <c r="K130" s="6">
        <v>28.6953</v>
      </c>
      <c r="L130" s="6">
        <v>5.5167999999999999</v>
      </c>
      <c r="M130" s="6">
        <v>0.51419999999999999</v>
      </c>
      <c r="N130" s="6">
        <v>5.0026000000000002</v>
      </c>
      <c r="O130" s="51">
        <f t="shared" si="62"/>
        <v>0.56382701709936589</v>
      </c>
      <c r="P130" s="63">
        <f t="shared" si="63"/>
        <v>9.8294878803890817E-2</v>
      </c>
      <c r="Q130" s="38">
        <f t="shared" si="64"/>
        <v>46.553213829547509</v>
      </c>
      <c r="R130" s="51">
        <f t="shared" si="65"/>
        <v>0.34414849245733908</v>
      </c>
      <c r="S130" s="75">
        <f t="shared" si="66"/>
        <v>6.3819298571428584</v>
      </c>
      <c r="T130" s="63">
        <f t="shared" si="67"/>
        <v>46.720707820852297</v>
      </c>
      <c r="U130" s="7">
        <f t="shared" ref="U130:U193" si="68" xml:space="preserve"> IF( Q130 = "", "", 100 * Q130 /  (Q130 + T130) )</f>
        <v>49.910213922422727</v>
      </c>
      <c r="V130" s="32"/>
    </row>
    <row r="131" spans="1:22" x14ac:dyDescent="0.3">
      <c r="A131" s="5">
        <v>64</v>
      </c>
      <c r="B131" s="6" t="s">
        <v>35</v>
      </c>
      <c r="C131" s="6">
        <v>4</v>
      </c>
      <c r="D131" s="6">
        <v>17.5</v>
      </c>
      <c r="E131" s="6">
        <v>0.61309999999999998</v>
      </c>
      <c r="F131" s="6">
        <v>0.7732</v>
      </c>
      <c r="G131" s="6">
        <v>0.62849999999999995</v>
      </c>
      <c r="H131" s="6">
        <v>0.1447</v>
      </c>
      <c r="I131" s="6">
        <v>0.90381011899999997</v>
      </c>
      <c r="J131" s="7">
        <v>8.7401448000000007E-2</v>
      </c>
      <c r="K131" s="6">
        <v>29.397400000000001</v>
      </c>
      <c r="L131" s="6">
        <v>5.4264999999999999</v>
      </c>
      <c r="M131" s="6">
        <v>0.50490000000000002</v>
      </c>
      <c r="N131" s="6">
        <v>4.9215999999999998</v>
      </c>
      <c r="O131" s="51">
        <f t="shared" ref="O131:O194" si="69" xml:space="preserve"> IF( K131 / (5 * PI() * 1.8 ^ 2) = 0,  , K131 / (5 * PI() * 1.8 ^ 2) )</f>
        <v>0.57762241037650419</v>
      </c>
      <c r="P131" s="63">
        <f t="shared" ref="P131:P194" si="70" xml:space="preserve"> IF( N131 / (5 * PI() * 1.8 ^ 2) = 0,  , N131 / (5 * PI() * 1.8 ^ 2) )</f>
        <v>9.6703329372971852E-2</v>
      </c>
      <c r="Q131" s="38">
        <f t="shared" ref="Q131:Q194" si="71" xml:space="preserve"> IF( 100 * (O131 - P131) = 0, "", 100 * (O131 - P131) )</f>
        <v>48.09190810035323</v>
      </c>
      <c r="R131" s="51">
        <f t="shared" ref="R131:R194" si="72" xml:space="preserve"> IF( 100 * ( ( P131 - J131 ) / 2.6 ) = 0, "", 100 * ( ( P131 - J131 ) / 2.6 ) )</f>
        <v>0.35776466819122482</v>
      </c>
      <c r="S131" s="75">
        <f t="shared" ref="S131:S194" si="73" xml:space="preserve"> IF( 100 * ( J131 / 1.4 ) = 0, "", 100 * ( J131 / 1.4 ) )</f>
        <v>6.2429605714285721</v>
      </c>
      <c r="T131" s="63">
        <f t="shared" ref="T131:T194" si="74" xml:space="preserve"> IF( Q131 = "", "", 100 - (Q131 + R131 + S131) )</f>
        <v>45.307366660026972</v>
      </c>
      <c r="U131" s="7">
        <f t="shared" si="68"/>
        <v>51.490665450813253</v>
      </c>
      <c r="V131" s="32"/>
    </row>
    <row r="132" spans="1:22" x14ac:dyDescent="0.3">
      <c r="A132" s="5">
        <v>65</v>
      </c>
      <c r="B132" s="6" t="s">
        <v>35</v>
      </c>
      <c r="C132" s="6">
        <v>5</v>
      </c>
      <c r="D132" s="6">
        <v>22.5</v>
      </c>
      <c r="E132" s="6">
        <v>0.62519999999999998</v>
      </c>
      <c r="F132" s="6">
        <v>0.72919999999999996</v>
      </c>
      <c r="G132" s="6">
        <v>0.63439999999999996</v>
      </c>
      <c r="H132" s="6">
        <v>9.4799999999999995E-2</v>
      </c>
      <c r="I132" s="6">
        <v>0.91153846199999999</v>
      </c>
      <c r="J132" s="7">
        <v>9.1344054999999993E-2</v>
      </c>
      <c r="K132" s="6">
        <v>37.989699999999999</v>
      </c>
      <c r="L132" s="6">
        <v>5.6024000000000003</v>
      </c>
      <c r="M132" s="6">
        <v>0.50239999999999996</v>
      </c>
      <c r="N132" s="6">
        <v>5.0999999999999996</v>
      </c>
      <c r="O132" s="51">
        <f t="shared" si="69"/>
        <v>0.74645043723187354</v>
      </c>
      <c r="P132" s="63">
        <f t="shared" si="70"/>
        <v>0.10020866787267484</v>
      </c>
      <c r="Q132" s="38">
        <f t="shared" si="71"/>
        <v>64.624176935919877</v>
      </c>
      <c r="R132" s="51">
        <f t="shared" si="72"/>
        <v>0.34094664894903243</v>
      </c>
      <c r="S132" s="75">
        <f t="shared" si="73"/>
        <v>6.5245753571428571</v>
      </c>
      <c r="T132" s="63">
        <f t="shared" si="74"/>
        <v>28.510301057988244</v>
      </c>
      <c r="U132" s="7">
        <f t="shared" si="68"/>
        <v>69.388027213881969</v>
      </c>
      <c r="V132" s="32"/>
    </row>
    <row r="133" spans="1:22" x14ac:dyDescent="0.3">
      <c r="A133" s="5"/>
      <c r="B133" s="6" t="s">
        <v>35</v>
      </c>
      <c r="C133" s="6">
        <v>6</v>
      </c>
      <c r="D133" s="6">
        <v>27.5</v>
      </c>
      <c r="E133" s="22"/>
      <c r="F133" s="22"/>
      <c r="G133" s="22"/>
      <c r="H133" s="22"/>
      <c r="I133" s="22"/>
      <c r="J133" s="27"/>
      <c r="K133" s="22"/>
      <c r="L133" s="22"/>
      <c r="M133" s="22"/>
      <c r="N133" s="22"/>
      <c r="O133" s="52">
        <f t="shared" si="69"/>
        <v>0</v>
      </c>
      <c r="P133" s="64">
        <f t="shared" si="70"/>
        <v>0</v>
      </c>
      <c r="Q133" s="39" t="str">
        <f t="shared" si="71"/>
        <v/>
      </c>
      <c r="R133" s="52" t="str">
        <f t="shared" si="72"/>
        <v/>
      </c>
      <c r="S133" s="76" t="str">
        <f t="shared" si="73"/>
        <v/>
      </c>
      <c r="T133" s="64" t="str">
        <f t="shared" si="74"/>
        <v/>
      </c>
      <c r="U133" s="27" t="str">
        <f t="shared" si="68"/>
        <v/>
      </c>
      <c r="V133" s="83"/>
    </row>
    <row r="134" spans="1:22" x14ac:dyDescent="0.3">
      <c r="A134" s="5"/>
      <c r="B134" s="6" t="s">
        <v>35</v>
      </c>
      <c r="C134" s="6">
        <v>7</v>
      </c>
      <c r="D134" s="6">
        <v>32.5</v>
      </c>
      <c r="E134" s="22"/>
      <c r="F134" s="22"/>
      <c r="G134" s="22"/>
      <c r="H134" s="22"/>
      <c r="I134" s="22"/>
      <c r="J134" s="27"/>
      <c r="K134" s="22"/>
      <c r="L134" s="22"/>
      <c r="M134" s="22"/>
      <c r="N134" s="22"/>
      <c r="O134" s="52">
        <f t="shared" si="69"/>
        <v>0</v>
      </c>
      <c r="P134" s="64">
        <f t="shared" si="70"/>
        <v>0</v>
      </c>
      <c r="Q134" s="39" t="str">
        <f t="shared" si="71"/>
        <v/>
      </c>
      <c r="R134" s="52" t="str">
        <f t="shared" si="72"/>
        <v/>
      </c>
      <c r="S134" s="76" t="str">
        <f t="shared" si="73"/>
        <v/>
      </c>
      <c r="T134" s="64" t="str">
        <f t="shared" si="74"/>
        <v/>
      </c>
      <c r="U134" s="27" t="str">
        <f t="shared" si="68"/>
        <v/>
      </c>
      <c r="V134" s="83"/>
    </row>
    <row r="135" spans="1:22" x14ac:dyDescent="0.3">
      <c r="A135" s="5"/>
      <c r="B135" s="6" t="s">
        <v>35</v>
      </c>
      <c r="C135" s="6">
        <v>8</v>
      </c>
      <c r="D135" s="6">
        <v>37.5</v>
      </c>
      <c r="E135" s="22"/>
      <c r="F135" s="22"/>
      <c r="G135" s="22"/>
      <c r="H135" s="22"/>
      <c r="I135" s="22"/>
      <c r="J135" s="27"/>
      <c r="K135" s="22"/>
      <c r="L135" s="22"/>
      <c r="M135" s="22"/>
      <c r="N135" s="22"/>
      <c r="O135" s="52">
        <f t="shared" si="69"/>
        <v>0</v>
      </c>
      <c r="P135" s="64">
        <f t="shared" si="70"/>
        <v>0</v>
      </c>
      <c r="Q135" s="39" t="str">
        <f t="shared" si="71"/>
        <v/>
      </c>
      <c r="R135" s="52" t="str">
        <f t="shared" si="72"/>
        <v/>
      </c>
      <c r="S135" s="76" t="str">
        <f t="shared" si="73"/>
        <v/>
      </c>
      <c r="T135" s="64" t="str">
        <f t="shared" si="74"/>
        <v/>
      </c>
      <c r="U135" s="27" t="str">
        <f t="shared" si="68"/>
        <v/>
      </c>
      <c r="V135" s="83"/>
    </row>
    <row r="136" spans="1:22" ht="15" thickBot="1" x14ac:dyDescent="0.35">
      <c r="A136" s="8"/>
      <c r="B136" s="9" t="s">
        <v>35</v>
      </c>
      <c r="C136" s="9">
        <v>9</v>
      </c>
      <c r="D136" s="9">
        <v>42.5</v>
      </c>
      <c r="E136" s="22"/>
      <c r="F136" s="22"/>
      <c r="G136" s="22"/>
      <c r="H136" s="22"/>
      <c r="I136" s="22"/>
      <c r="J136" s="27"/>
      <c r="K136" s="22"/>
      <c r="L136" s="22"/>
      <c r="M136" s="22"/>
      <c r="N136" s="22"/>
      <c r="O136" s="52">
        <f t="shared" si="69"/>
        <v>0</v>
      </c>
      <c r="P136" s="64">
        <f t="shared" si="70"/>
        <v>0</v>
      </c>
      <c r="Q136" s="39" t="str">
        <f t="shared" si="71"/>
        <v/>
      </c>
      <c r="R136" s="52" t="str">
        <f t="shared" si="72"/>
        <v/>
      </c>
      <c r="S136" s="76" t="str">
        <f t="shared" si="73"/>
        <v/>
      </c>
      <c r="T136" s="64" t="str">
        <f t="shared" si="74"/>
        <v/>
      </c>
      <c r="U136" s="27" t="str">
        <f t="shared" si="68"/>
        <v/>
      </c>
      <c r="V136" s="83"/>
    </row>
    <row r="137" spans="1:22" x14ac:dyDescent="0.3">
      <c r="A137" s="10">
        <v>66</v>
      </c>
      <c r="B137" s="11" t="s">
        <v>36</v>
      </c>
      <c r="C137" s="11">
        <v>1</v>
      </c>
      <c r="D137" s="11">
        <v>2.5</v>
      </c>
      <c r="E137" s="11">
        <v>0.62</v>
      </c>
      <c r="F137" s="11">
        <v>0.78039999999999998</v>
      </c>
      <c r="G137" s="11">
        <v>0.65100000000000002</v>
      </c>
      <c r="H137" s="11">
        <v>0.12939999999999999</v>
      </c>
      <c r="I137" s="11">
        <v>0.80673316699999997</v>
      </c>
      <c r="J137" s="12">
        <v>5.6605010999999997E-2</v>
      </c>
      <c r="K137" s="11">
        <v>13.521599999999999</v>
      </c>
      <c r="L137" s="11">
        <v>4.0664999999999996</v>
      </c>
      <c r="M137" s="11">
        <v>0.4955</v>
      </c>
      <c r="N137" s="11">
        <v>3.5710000000000002</v>
      </c>
      <c r="O137" s="47">
        <f t="shared" si="69"/>
        <v>0.26568265166807059</v>
      </c>
      <c r="P137" s="59">
        <f t="shared" si="70"/>
        <v>7.0165716269278797E-2</v>
      </c>
      <c r="Q137" s="34">
        <f t="shared" si="71"/>
        <v>19.551693539879178</v>
      </c>
      <c r="R137" s="47">
        <f t="shared" si="72"/>
        <v>0.52156558727995384</v>
      </c>
      <c r="S137" s="71">
        <f t="shared" si="73"/>
        <v>4.0432150714285715</v>
      </c>
      <c r="T137" s="59">
        <f t="shared" si="74"/>
        <v>75.883525801412304</v>
      </c>
      <c r="U137" s="12">
        <f t="shared" si="68"/>
        <v>20.48687442102398</v>
      </c>
      <c r="V137" s="32"/>
    </row>
    <row r="138" spans="1:22" x14ac:dyDescent="0.3">
      <c r="A138" s="13">
        <v>67</v>
      </c>
      <c r="B138" s="14" t="s">
        <v>36</v>
      </c>
      <c r="C138" s="14">
        <v>2</v>
      </c>
      <c r="D138" s="14">
        <v>7.5</v>
      </c>
      <c r="E138" s="14">
        <v>0.61619999999999997</v>
      </c>
      <c r="F138" s="14">
        <v>0.75070000000000003</v>
      </c>
      <c r="G138" s="14">
        <v>0.62280000000000002</v>
      </c>
      <c r="H138" s="14">
        <v>0.12790000000000001</v>
      </c>
      <c r="I138" s="14">
        <v>0.95092936800000005</v>
      </c>
      <c r="J138" s="15">
        <v>8.6152735999999994E-2</v>
      </c>
      <c r="K138" s="14">
        <v>25.7547</v>
      </c>
      <c r="L138" s="14">
        <v>5.1254999999999997</v>
      </c>
      <c r="M138" s="14">
        <v>0.51459999999999995</v>
      </c>
      <c r="N138" s="14">
        <v>4.6109</v>
      </c>
      <c r="O138" s="48">
        <f t="shared" si="69"/>
        <v>0.50604787812948604</v>
      </c>
      <c r="P138" s="60">
        <f t="shared" si="70"/>
        <v>9.0598460136101261E-2</v>
      </c>
      <c r="Q138" s="35">
        <f t="shared" si="71"/>
        <v>41.544941799338474</v>
      </c>
      <c r="R138" s="48">
        <f t="shared" si="72"/>
        <v>0.17098938985004875</v>
      </c>
      <c r="S138" s="72">
        <f t="shared" si="73"/>
        <v>6.1537668571428572</v>
      </c>
      <c r="T138" s="60">
        <f t="shared" si="74"/>
        <v>52.130301953668621</v>
      </c>
      <c r="U138" s="15">
        <f t="shared" si="68"/>
        <v>44.349969250018454</v>
      </c>
      <c r="V138" s="32"/>
    </row>
    <row r="139" spans="1:22" x14ac:dyDescent="0.3">
      <c r="A139" s="13">
        <v>68</v>
      </c>
      <c r="B139" s="14" t="s">
        <v>36</v>
      </c>
      <c r="C139" s="14">
        <v>3</v>
      </c>
      <c r="D139" s="14">
        <v>12.5</v>
      </c>
      <c r="E139" s="14">
        <v>0.61509999999999998</v>
      </c>
      <c r="F139" s="14">
        <v>0.7833</v>
      </c>
      <c r="G139" s="14">
        <v>0.62309999999999999</v>
      </c>
      <c r="H139" s="14">
        <v>0.16020000000000001</v>
      </c>
      <c r="I139" s="14">
        <v>0.95243757399999995</v>
      </c>
      <c r="J139" s="15">
        <v>0.121593746</v>
      </c>
      <c r="K139" s="14">
        <v>34.883699999999997</v>
      </c>
      <c r="L139" s="14">
        <v>6.9972000000000003</v>
      </c>
      <c r="M139" s="14">
        <v>0.49980000000000002</v>
      </c>
      <c r="N139" s="14">
        <v>6.4973999999999998</v>
      </c>
      <c r="O139" s="48">
        <f t="shared" si="69"/>
        <v>0.68542139362157395</v>
      </c>
      <c r="P139" s="60">
        <f t="shared" si="70"/>
        <v>0.12766584286978774</v>
      </c>
      <c r="Q139" s="35">
        <f t="shared" si="71"/>
        <v>55.775555075178616</v>
      </c>
      <c r="R139" s="48">
        <f t="shared" si="72"/>
        <v>0.2335421872995285</v>
      </c>
      <c r="S139" s="72">
        <f t="shared" si="73"/>
        <v>8.6852675714285716</v>
      </c>
      <c r="T139" s="60">
        <f t="shared" si="74"/>
        <v>35.305635166093282</v>
      </c>
      <c r="U139" s="15">
        <f t="shared" si="68"/>
        <v>61.237182921556588</v>
      </c>
      <c r="V139" s="32"/>
    </row>
    <row r="140" spans="1:22" x14ac:dyDescent="0.3">
      <c r="A140" s="13">
        <v>69</v>
      </c>
      <c r="B140" s="14" t="s">
        <v>36</v>
      </c>
      <c r="C140" s="14">
        <v>4</v>
      </c>
      <c r="D140" s="14">
        <v>17.5</v>
      </c>
      <c r="E140" s="14">
        <v>0.61429999999999996</v>
      </c>
      <c r="F140" s="14">
        <v>0.73550000000000004</v>
      </c>
      <c r="G140" s="14">
        <v>0.62409999999999999</v>
      </c>
      <c r="H140" s="14">
        <v>0.1114</v>
      </c>
      <c r="I140" s="14">
        <v>0.919141914</v>
      </c>
      <c r="J140" s="15">
        <v>9.9050055999999997E-2</v>
      </c>
      <c r="K140" s="14">
        <v>23.995899999999999</v>
      </c>
      <c r="L140" s="14">
        <v>5.9907000000000004</v>
      </c>
      <c r="M140" s="14">
        <v>0.50619999999999998</v>
      </c>
      <c r="N140" s="14">
        <v>5.4844999999999997</v>
      </c>
      <c r="O140" s="48">
        <f t="shared" si="69"/>
        <v>0.47148964184429765</v>
      </c>
      <c r="P140" s="60">
        <f t="shared" si="70"/>
        <v>0.10776361547993826</v>
      </c>
      <c r="Q140" s="35">
        <f t="shared" si="71"/>
        <v>36.372602636435936</v>
      </c>
      <c r="R140" s="48">
        <f t="shared" si="72"/>
        <v>0.33513690307454869</v>
      </c>
      <c r="S140" s="72">
        <f t="shared" si="73"/>
        <v>7.0750039999999998</v>
      </c>
      <c r="T140" s="60">
        <f t="shared" si="74"/>
        <v>56.217256460489516</v>
      </c>
      <c r="U140" s="15">
        <f t="shared" si="68"/>
        <v>39.283570567226114</v>
      </c>
      <c r="V140" s="32"/>
    </row>
    <row r="141" spans="1:22" x14ac:dyDescent="0.3">
      <c r="A141" s="13"/>
      <c r="B141" s="14" t="s">
        <v>36</v>
      </c>
      <c r="C141" s="14">
        <v>5</v>
      </c>
      <c r="D141" s="14">
        <v>22.5</v>
      </c>
      <c r="E141" s="20"/>
      <c r="F141" s="20"/>
      <c r="G141" s="20"/>
      <c r="H141" s="20"/>
      <c r="I141" s="20"/>
      <c r="J141" s="26"/>
      <c r="K141" s="20"/>
      <c r="L141" s="20"/>
      <c r="M141" s="20"/>
      <c r="N141" s="20"/>
      <c r="O141" s="49">
        <f t="shared" si="69"/>
        <v>0</v>
      </c>
      <c r="P141" s="61">
        <f t="shared" si="70"/>
        <v>0</v>
      </c>
      <c r="Q141" s="36" t="str">
        <f t="shared" si="71"/>
        <v/>
      </c>
      <c r="R141" s="49" t="str">
        <f t="shared" si="72"/>
        <v/>
      </c>
      <c r="S141" s="73" t="str">
        <f t="shared" si="73"/>
        <v/>
      </c>
      <c r="T141" s="61" t="str">
        <f t="shared" si="74"/>
        <v/>
      </c>
      <c r="U141" s="26" t="str">
        <f t="shared" si="68"/>
        <v/>
      </c>
      <c r="V141" s="83"/>
    </row>
    <row r="142" spans="1:22" x14ac:dyDescent="0.3">
      <c r="A142" s="13"/>
      <c r="B142" s="14" t="s">
        <v>36</v>
      </c>
      <c r="C142" s="14">
        <v>6</v>
      </c>
      <c r="D142" s="14">
        <v>27.5</v>
      </c>
      <c r="E142" s="20"/>
      <c r="F142" s="20"/>
      <c r="G142" s="20"/>
      <c r="H142" s="20"/>
      <c r="I142" s="20"/>
      <c r="J142" s="26"/>
      <c r="K142" s="20"/>
      <c r="L142" s="20"/>
      <c r="M142" s="20"/>
      <c r="N142" s="20"/>
      <c r="O142" s="49">
        <f t="shared" si="69"/>
        <v>0</v>
      </c>
      <c r="P142" s="61">
        <f t="shared" si="70"/>
        <v>0</v>
      </c>
      <c r="Q142" s="36" t="str">
        <f t="shared" si="71"/>
        <v/>
      </c>
      <c r="R142" s="49" t="str">
        <f t="shared" si="72"/>
        <v/>
      </c>
      <c r="S142" s="73" t="str">
        <f t="shared" si="73"/>
        <v/>
      </c>
      <c r="T142" s="61" t="str">
        <f t="shared" si="74"/>
        <v/>
      </c>
      <c r="U142" s="26" t="str">
        <f t="shared" si="68"/>
        <v/>
      </c>
      <c r="V142" s="83"/>
    </row>
    <row r="143" spans="1:22" x14ac:dyDescent="0.3">
      <c r="A143" s="13"/>
      <c r="B143" s="14" t="s">
        <v>36</v>
      </c>
      <c r="C143" s="14">
        <v>7</v>
      </c>
      <c r="D143" s="14">
        <v>32.5</v>
      </c>
      <c r="E143" s="20"/>
      <c r="F143" s="20"/>
      <c r="G143" s="20"/>
      <c r="H143" s="20"/>
      <c r="I143" s="20"/>
      <c r="J143" s="26"/>
      <c r="K143" s="20"/>
      <c r="L143" s="20"/>
      <c r="M143" s="20"/>
      <c r="N143" s="20"/>
      <c r="O143" s="49">
        <f t="shared" si="69"/>
        <v>0</v>
      </c>
      <c r="P143" s="61">
        <f t="shared" si="70"/>
        <v>0</v>
      </c>
      <c r="Q143" s="36" t="str">
        <f t="shared" si="71"/>
        <v/>
      </c>
      <c r="R143" s="49" t="str">
        <f t="shared" si="72"/>
        <v/>
      </c>
      <c r="S143" s="73" t="str">
        <f t="shared" si="73"/>
        <v/>
      </c>
      <c r="T143" s="61" t="str">
        <f t="shared" si="74"/>
        <v/>
      </c>
      <c r="U143" s="26" t="str">
        <f t="shared" si="68"/>
        <v/>
      </c>
      <c r="V143" s="83"/>
    </row>
    <row r="144" spans="1:22" x14ac:dyDescent="0.3">
      <c r="A144" s="13"/>
      <c r="B144" s="14" t="s">
        <v>36</v>
      </c>
      <c r="C144" s="14">
        <v>8</v>
      </c>
      <c r="D144" s="14">
        <v>37.5</v>
      </c>
      <c r="E144" s="20"/>
      <c r="F144" s="20"/>
      <c r="G144" s="20"/>
      <c r="H144" s="20"/>
      <c r="I144" s="20"/>
      <c r="J144" s="26"/>
      <c r="K144" s="20"/>
      <c r="L144" s="20"/>
      <c r="M144" s="20"/>
      <c r="N144" s="20"/>
      <c r="O144" s="49">
        <f t="shared" si="69"/>
        <v>0</v>
      </c>
      <c r="P144" s="61">
        <f t="shared" si="70"/>
        <v>0</v>
      </c>
      <c r="Q144" s="36" t="str">
        <f t="shared" si="71"/>
        <v/>
      </c>
      <c r="R144" s="49" t="str">
        <f t="shared" si="72"/>
        <v/>
      </c>
      <c r="S144" s="73" t="str">
        <f t="shared" si="73"/>
        <v/>
      </c>
      <c r="T144" s="61" t="str">
        <f t="shared" si="74"/>
        <v/>
      </c>
      <c r="U144" s="26" t="str">
        <f t="shared" si="68"/>
        <v/>
      </c>
      <c r="V144" s="83"/>
    </row>
    <row r="145" spans="1:22" ht="15" thickBot="1" x14ac:dyDescent="0.35">
      <c r="A145" s="16"/>
      <c r="B145" s="17" t="s">
        <v>36</v>
      </c>
      <c r="C145" s="17">
        <v>9</v>
      </c>
      <c r="D145" s="17">
        <v>42.5</v>
      </c>
      <c r="E145" s="20"/>
      <c r="F145" s="20"/>
      <c r="G145" s="20"/>
      <c r="H145" s="20"/>
      <c r="I145" s="20"/>
      <c r="J145" s="26"/>
      <c r="K145" s="20"/>
      <c r="L145" s="20"/>
      <c r="M145" s="20"/>
      <c r="N145" s="20"/>
      <c r="O145" s="49">
        <f t="shared" si="69"/>
        <v>0</v>
      </c>
      <c r="P145" s="61">
        <f t="shared" si="70"/>
        <v>0</v>
      </c>
      <c r="Q145" s="36" t="str">
        <f t="shared" si="71"/>
        <v/>
      </c>
      <c r="R145" s="49" t="str">
        <f t="shared" si="72"/>
        <v/>
      </c>
      <c r="S145" s="73" t="str">
        <f t="shared" si="73"/>
        <v/>
      </c>
      <c r="T145" s="61" t="str">
        <f t="shared" si="74"/>
        <v/>
      </c>
      <c r="U145" s="26" t="str">
        <f t="shared" si="68"/>
        <v/>
      </c>
      <c r="V145" s="83"/>
    </row>
    <row r="146" spans="1:22" x14ac:dyDescent="0.3">
      <c r="A146" s="10">
        <v>70</v>
      </c>
      <c r="B146" s="11" t="s">
        <v>37</v>
      </c>
      <c r="C146" s="11">
        <v>1</v>
      </c>
      <c r="D146" s="11">
        <v>2.5</v>
      </c>
      <c r="E146" s="11">
        <v>0.61899999999999999</v>
      </c>
      <c r="F146" s="11">
        <v>0.79190000000000005</v>
      </c>
      <c r="G146" s="11">
        <v>0.63639999999999997</v>
      </c>
      <c r="H146" s="11">
        <v>0.1555</v>
      </c>
      <c r="I146" s="11">
        <v>0.89936379399999999</v>
      </c>
      <c r="J146" s="12">
        <v>0.11980136700000001</v>
      </c>
      <c r="K146" s="11">
        <v>23.833100000000002</v>
      </c>
      <c r="L146" s="11">
        <v>7.2949000000000002</v>
      </c>
      <c r="M146" s="11">
        <v>0.51549999999999996</v>
      </c>
      <c r="N146" s="11">
        <v>6.7793999999999999</v>
      </c>
      <c r="O146" s="47">
        <f t="shared" si="69"/>
        <v>0.46829082397573468</v>
      </c>
      <c r="P146" s="59">
        <f t="shared" si="70"/>
        <v>0.13320679274039446</v>
      </c>
      <c r="Q146" s="34">
        <f t="shared" si="71"/>
        <v>33.508403123534023</v>
      </c>
      <c r="R146" s="47">
        <f t="shared" si="72"/>
        <v>0.51559329770747897</v>
      </c>
      <c r="S146" s="71">
        <f t="shared" si="73"/>
        <v>8.5572405000000007</v>
      </c>
      <c r="T146" s="59">
        <f t="shared" si="74"/>
        <v>57.418763078758502</v>
      </c>
      <c r="U146" s="12">
        <f t="shared" si="68"/>
        <v>36.851916234786586</v>
      </c>
      <c r="V146" s="32"/>
    </row>
    <row r="147" spans="1:22" x14ac:dyDescent="0.3">
      <c r="A147" s="13">
        <v>71</v>
      </c>
      <c r="B147" s="14" t="s">
        <v>37</v>
      </c>
      <c r="C147" s="14">
        <v>2</v>
      </c>
      <c r="D147" s="14">
        <v>7.5</v>
      </c>
      <c r="E147" s="14">
        <v>0.62129999999999996</v>
      </c>
      <c r="F147" s="14">
        <v>0.77080000000000004</v>
      </c>
      <c r="G147" s="14">
        <v>0.62709999999999999</v>
      </c>
      <c r="H147" s="14">
        <v>0.14369999999999999</v>
      </c>
      <c r="I147" s="14">
        <v>0.96120401300000002</v>
      </c>
      <c r="J147" s="15">
        <v>5.5533763E-2</v>
      </c>
      <c r="K147" s="14">
        <v>17.949100000000001</v>
      </c>
      <c r="L147" s="14">
        <v>3.4468000000000001</v>
      </c>
      <c r="M147" s="14">
        <v>0.50639999999999996</v>
      </c>
      <c r="N147" s="14">
        <v>2.9403999999999999</v>
      </c>
      <c r="O147" s="48">
        <f t="shared" si="69"/>
        <v>0.35267752951243686</v>
      </c>
      <c r="P147" s="60">
        <f t="shared" si="70"/>
        <v>5.7775209218198641E-2</v>
      </c>
      <c r="Q147" s="35">
        <f t="shared" si="71"/>
        <v>29.490232029423822</v>
      </c>
      <c r="R147" s="48">
        <f t="shared" si="72"/>
        <v>8.6209469930716959E-2</v>
      </c>
      <c r="S147" s="72">
        <f t="shared" si="73"/>
        <v>3.9666973571428574</v>
      </c>
      <c r="T147" s="60">
        <f t="shared" si="74"/>
        <v>66.456861143502607</v>
      </c>
      <c r="U147" s="15">
        <f t="shared" si="68"/>
        <v>30.735930661571242</v>
      </c>
      <c r="V147" s="32"/>
    </row>
    <row r="148" spans="1:22" x14ac:dyDescent="0.3">
      <c r="A148" s="13">
        <v>72</v>
      </c>
      <c r="B148" s="14" t="s">
        <v>37</v>
      </c>
      <c r="C148" s="14">
        <v>3</v>
      </c>
      <c r="D148" s="14">
        <v>12.5</v>
      </c>
      <c r="E148" s="14">
        <v>0.61070000000000002</v>
      </c>
      <c r="F148" s="14">
        <v>0.76629999999999998</v>
      </c>
      <c r="G148" s="14">
        <v>0.62729999999999997</v>
      </c>
      <c r="H148" s="14">
        <v>0.13900000000000001</v>
      </c>
      <c r="I148" s="14">
        <v>0.89331619500000004</v>
      </c>
      <c r="J148" s="15">
        <v>0.13692923000000001</v>
      </c>
      <c r="K148" s="14">
        <v>39.515500000000003</v>
      </c>
      <c r="L148" s="14">
        <v>8.3041999999999998</v>
      </c>
      <c r="M148" s="14">
        <v>0.50309999999999999</v>
      </c>
      <c r="N148" s="14">
        <v>7.8010999999999999</v>
      </c>
      <c r="O148" s="48">
        <f t="shared" si="69"/>
        <v>0.77643051280836917</v>
      </c>
      <c r="P148" s="60">
        <f t="shared" si="70"/>
        <v>0.15328192920422032</v>
      </c>
      <c r="Q148" s="35">
        <f t="shared" si="71"/>
        <v>62.314858360414881</v>
      </c>
      <c r="R148" s="48">
        <f t="shared" si="72"/>
        <v>0.62894996939308867</v>
      </c>
      <c r="S148" s="72">
        <f t="shared" si="73"/>
        <v>9.780659285714286</v>
      </c>
      <c r="T148" s="60">
        <f t="shared" si="74"/>
        <v>27.275532384477742</v>
      </c>
      <c r="U148" s="15">
        <f t="shared" si="68"/>
        <v>69.555292528922621</v>
      </c>
      <c r="V148" s="32"/>
    </row>
    <row r="149" spans="1:22" x14ac:dyDescent="0.3">
      <c r="A149" s="13">
        <v>73</v>
      </c>
      <c r="B149" s="14" t="s">
        <v>37</v>
      </c>
      <c r="C149" s="14">
        <v>4</v>
      </c>
      <c r="D149" s="14">
        <v>17.5</v>
      </c>
      <c r="E149" s="14">
        <v>0.61409999999999998</v>
      </c>
      <c r="F149" s="14">
        <v>0.81679999999999997</v>
      </c>
      <c r="G149" s="14">
        <v>0.63570000000000004</v>
      </c>
      <c r="H149" s="14">
        <v>0.18110000000000001</v>
      </c>
      <c r="I149" s="14">
        <v>0.89343857900000001</v>
      </c>
      <c r="J149" s="15">
        <v>0.174048639</v>
      </c>
      <c r="K149" s="14">
        <v>45.952500000000001</v>
      </c>
      <c r="L149" s="14">
        <v>10.420299999999999</v>
      </c>
      <c r="M149" s="14">
        <v>0.50580000000000003</v>
      </c>
      <c r="N149" s="14">
        <v>9.9145000000000003</v>
      </c>
      <c r="O149" s="48">
        <f t="shared" si="69"/>
        <v>0.90290957067040989</v>
      </c>
      <c r="P149" s="60">
        <f t="shared" si="70"/>
        <v>0.19480761522032053</v>
      </c>
      <c r="Q149" s="35">
        <f t="shared" si="71"/>
        <v>70.810195545008938</v>
      </c>
      <c r="R149" s="48">
        <f t="shared" si="72"/>
        <v>0.79842216232002017</v>
      </c>
      <c r="S149" s="72">
        <f t="shared" si="73"/>
        <v>12.432045642857144</v>
      </c>
      <c r="T149" s="60">
        <f t="shared" si="74"/>
        <v>15.959336649813892</v>
      </c>
      <c r="U149" s="15">
        <f t="shared" si="68"/>
        <v>81.607211372327626</v>
      </c>
      <c r="V149" s="32"/>
    </row>
    <row r="150" spans="1:22" x14ac:dyDescent="0.3">
      <c r="A150" s="13">
        <v>74</v>
      </c>
      <c r="B150" s="14" t="s">
        <v>37</v>
      </c>
      <c r="C150" s="14">
        <v>5</v>
      </c>
      <c r="D150" s="14">
        <v>22.5</v>
      </c>
      <c r="E150" s="14">
        <v>0.61899999999999999</v>
      </c>
      <c r="F150" s="14">
        <v>0.79949999999999999</v>
      </c>
      <c r="G150" s="14">
        <v>0.6462</v>
      </c>
      <c r="H150" s="14">
        <v>0.15329999999999999</v>
      </c>
      <c r="I150" s="14">
        <v>0.84930747900000003</v>
      </c>
      <c r="J150" s="15">
        <v>0.16651624900000001</v>
      </c>
      <c r="K150" s="14">
        <v>41.607900000000001</v>
      </c>
      <c r="L150" s="14">
        <v>10.473699999999999</v>
      </c>
      <c r="M150" s="14">
        <v>0.49540000000000001</v>
      </c>
      <c r="N150" s="14">
        <v>9.9783000000000008</v>
      </c>
      <c r="O150" s="48">
        <f t="shared" si="69"/>
        <v>0.81754357489793483</v>
      </c>
      <c r="P150" s="60">
        <f t="shared" si="70"/>
        <v>0.19606120600664931</v>
      </c>
      <c r="Q150" s="35">
        <f t="shared" si="71"/>
        <v>62.148236889128547</v>
      </c>
      <c r="R150" s="48">
        <f t="shared" si="72"/>
        <v>1.1363445002557424</v>
      </c>
      <c r="S150" s="72">
        <f t="shared" si="73"/>
        <v>11.894017785714286</v>
      </c>
      <c r="T150" s="60">
        <f t="shared" si="74"/>
        <v>24.821400824901417</v>
      </c>
      <c r="U150" s="15">
        <f t="shared" si="68"/>
        <v>71.459693891656599</v>
      </c>
      <c r="V150" s="32"/>
    </row>
    <row r="151" spans="1:22" x14ac:dyDescent="0.3">
      <c r="A151" s="13">
        <v>75</v>
      </c>
      <c r="B151" s="14" t="s">
        <v>37</v>
      </c>
      <c r="C151" s="14">
        <v>6</v>
      </c>
      <c r="D151" s="14">
        <v>27.5</v>
      </c>
      <c r="E151" s="14">
        <v>0.61129999999999995</v>
      </c>
      <c r="F151" s="14">
        <v>0.86099999999999999</v>
      </c>
      <c r="G151" s="14">
        <v>0.68100000000000005</v>
      </c>
      <c r="H151" s="14">
        <v>0.18</v>
      </c>
      <c r="I151" s="14">
        <v>0.72086503800000001</v>
      </c>
      <c r="J151" s="15">
        <v>0.16756417100000001</v>
      </c>
      <c r="K151" s="14">
        <v>42.1892</v>
      </c>
      <c r="L151" s="14">
        <v>12.294600000000001</v>
      </c>
      <c r="M151" s="14">
        <v>0.46439999999999998</v>
      </c>
      <c r="N151" s="14">
        <v>11.8302</v>
      </c>
      <c r="O151" s="48">
        <f t="shared" si="69"/>
        <v>0.82896539815957904</v>
      </c>
      <c r="P151" s="60">
        <f t="shared" si="70"/>
        <v>0.23244874169947408</v>
      </c>
      <c r="Q151" s="35">
        <f t="shared" si="71"/>
        <v>59.6516656460105</v>
      </c>
      <c r="R151" s="48">
        <f t="shared" si="72"/>
        <v>2.495560411518233</v>
      </c>
      <c r="S151" s="72">
        <f t="shared" si="73"/>
        <v>11.968869357142859</v>
      </c>
      <c r="T151" s="60">
        <f t="shared" si="74"/>
        <v>25.883904585328409</v>
      </c>
      <c r="U151" s="15">
        <f t="shared" si="68"/>
        <v>69.739016744352099</v>
      </c>
      <c r="V151" s="32"/>
    </row>
    <row r="152" spans="1:22" x14ac:dyDescent="0.3">
      <c r="A152" s="13"/>
      <c r="B152" s="14" t="s">
        <v>37</v>
      </c>
      <c r="C152" s="14">
        <v>7</v>
      </c>
      <c r="D152" s="14">
        <v>32.5</v>
      </c>
      <c r="E152" s="20"/>
      <c r="F152" s="20"/>
      <c r="G152" s="20"/>
      <c r="H152" s="20"/>
      <c r="I152" s="20"/>
      <c r="J152" s="26"/>
      <c r="K152" s="20"/>
      <c r="L152" s="20"/>
      <c r="M152" s="20"/>
      <c r="N152" s="20"/>
      <c r="O152" s="49">
        <f t="shared" si="69"/>
        <v>0</v>
      </c>
      <c r="P152" s="61">
        <f t="shared" si="70"/>
        <v>0</v>
      </c>
      <c r="Q152" s="36" t="str">
        <f t="shared" si="71"/>
        <v/>
      </c>
      <c r="R152" s="49" t="str">
        <f t="shared" si="72"/>
        <v/>
      </c>
      <c r="S152" s="73" t="str">
        <f t="shared" si="73"/>
        <v/>
      </c>
      <c r="T152" s="61" t="str">
        <f t="shared" si="74"/>
        <v/>
      </c>
      <c r="U152" s="26" t="str">
        <f t="shared" si="68"/>
        <v/>
      </c>
      <c r="V152" s="83"/>
    </row>
    <row r="153" spans="1:22" x14ac:dyDescent="0.3">
      <c r="A153" s="13"/>
      <c r="B153" s="14" t="s">
        <v>37</v>
      </c>
      <c r="C153" s="14">
        <v>8</v>
      </c>
      <c r="D153" s="14">
        <v>37.5</v>
      </c>
      <c r="E153" s="20"/>
      <c r="F153" s="20"/>
      <c r="G153" s="20"/>
      <c r="H153" s="20"/>
      <c r="I153" s="20"/>
      <c r="J153" s="26"/>
      <c r="K153" s="20"/>
      <c r="L153" s="20"/>
      <c r="M153" s="20"/>
      <c r="N153" s="20"/>
      <c r="O153" s="49">
        <f t="shared" si="69"/>
        <v>0</v>
      </c>
      <c r="P153" s="61">
        <f t="shared" si="70"/>
        <v>0</v>
      </c>
      <c r="Q153" s="36" t="str">
        <f t="shared" si="71"/>
        <v/>
      </c>
      <c r="R153" s="49" t="str">
        <f t="shared" si="72"/>
        <v/>
      </c>
      <c r="S153" s="73" t="str">
        <f t="shared" si="73"/>
        <v/>
      </c>
      <c r="T153" s="61" t="str">
        <f t="shared" si="74"/>
        <v/>
      </c>
      <c r="U153" s="26" t="str">
        <f t="shared" si="68"/>
        <v/>
      </c>
      <c r="V153" s="83"/>
    </row>
    <row r="154" spans="1:22" ht="15" thickBot="1" x14ac:dyDescent="0.35">
      <c r="A154" s="16"/>
      <c r="B154" s="17" t="s">
        <v>37</v>
      </c>
      <c r="C154" s="17">
        <v>9</v>
      </c>
      <c r="D154" s="17">
        <v>42.5</v>
      </c>
      <c r="E154" s="20"/>
      <c r="F154" s="20"/>
      <c r="G154" s="20"/>
      <c r="H154" s="20"/>
      <c r="I154" s="20"/>
      <c r="J154" s="26"/>
      <c r="K154" s="20"/>
      <c r="L154" s="20"/>
      <c r="M154" s="20"/>
      <c r="N154" s="20"/>
      <c r="O154" s="49">
        <f t="shared" si="69"/>
        <v>0</v>
      </c>
      <c r="P154" s="61">
        <f t="shared" si="70"/>
        <v>0</v>
      </c>
      <c r="Q154" s="36" t="str">
        <f t="shared" si="71"/>
        <v/>
      </c>
      <c r="R154" s="49" t="str">
        <f t="shared" si="72"/>
        <v/>
      </c>
      <c r="S154" s="73" t="str">
        <f t="shared" si="73"/>
        <v/>
      </c>
      <c r="T154" s="61" t="str">
        <f t="shared" si="74"/>
        <v/>
      </c>
      <c r="U154" s="26" t="str">
        <f t="shared" si="68"/>
        <v/>
      </c>
      <c r="V154" s="83"/>
    </row>
    <row r="155" spans="1:22" x14ac:dyDescent="0.3">
      <c r="A155" s="10">
        <v>76</v>
      </c>
      <c r="B155" s="11" t="s">
        <v>38</v>
      </c>
      <c r="C155" s="11">
        <v>1</v>
      </c>
      <c r="D155" s="11">
        <v>2.5</v>
      </c>
      <c r="E155" s="11">
        <v>0.62</v>
      </c>
      <c r="F155" s="11">
        <v>0.80149999999999999</v>
      </c>
      <c r="G155" s="11">
        <v>0.65539999999999998</v>
      </c>
      <c r="H155" s="11">
        <v>0.14610000000000001</v>
      </c>
      <c r="I155" s="11">
        <v>0.80495867799999998</v>
      </c>
      <c r="J155" s="12">
        <v>6.8235278999999996E-2</v>
      </c>
      <c r="K155" s="11">
        <v>13.069699999999999</v>
      </c>
      <c r="L155" s="11">
        <v>4.8226000000000004</v>
      </c>
      <c r="M155" s="11">
        <v>0.50839999999999996</v>
      </c>
      <c r="N155" s="11">
        <v>4.3141999999999996</v>
      </c>
      <c r="O155" s="47">
        <f t="shared" si="69"/>
        <v>0.25680337774421536</v>
      </c>
      <c r="P155" s="59">
        <f t="shared" si="70"/>
        <v>8.4768673516920343E-2</v>
      </c>
      <c r="Q155" s="34">
        <f t="shared" si="71"/>
        <v>17.203470422729499</v>
      </c>
      <c r="R155" s="47">
        <f t="shared" si="72"/>
        <v>0.63589978911232103</v>
      </c>
      <c r="S155" s="71">
        <f t="shared" si="73"/>
        <v>4.8739485</v>
      </c>
      <c r="T155" s="59">
        <f t="shared" si="74"/>
        <v>77.286681288158178</v>
      </c>
      <c r="U155" s="12">
        <f t="shared" si="68"/>
        <v>18.206628004331186</v>
      </c>
      <c r="V155" s="32"/>
    </row>
    <row r="156" spans="1:22" x14ac:dyDescent="0.3">
      <c r="A156" s="13"/>
      <c r="B156" s="14"/>
      <c r="C156" s="14">
        <v>2</v>
      </c>
      <c r="D156" s="14">
        <v>7.5</v>
      </c>
      <c r="E156" s="20"/>
      <c r="F156" s="20"/>
      <c r="G156" s="20"/>
      <c r="H156" s="20"/>
      <c r="I156" s="20"/>
      <c r="J156" s="26"/>
      <c r="K156" s="20"/>
      <c r="L156" s="20"/>
      <c r="M156" s="20"/>
      <c r="N156" s="20"/>
      <c r="O156" s="49">
        <f t="shared" si="69"/>
        <v>0</v>
      </c>
      <c r="P156" s="61">
        <f t="shared" si="70"/>
        <v>0</v>
      </c>
      <c r="Q156" s="36" t="str">
        <f t="shared" si="71"/>
        <v/>
      </c>
      <c r="R156" s="49" t="str">
        <f t="shared" si="72"/>
        <v/>
      </c>
      <c r="S156" s="73" t="str">
        <f t="shared" si="73"/>
        <v/>
      </c>
      <c r="T156" s="61" t="str">
        <f t="shared" si="74"/>
        <v/>
      </c>
      <c r="U156" s="26" t="str">
        <f t="shared" si="68"/>
        <v/>
      </c>
      <c r="V156" s="83"/>
    </row>
    <row r="157" spans="1:22" x14ac:dyDescent="0.3">
      <c r="A157" s="13">
        <v>77</v>
      </c>
      <c r="B157" s="14" t="s">
        <v>38</v>
      </c>
      <c r="C157" s="14">
        <v>3</v>
      </c>
      <c r="D157" s="14">
        <v>12.5</v>
      </c>
      <c r="E157" s="14">
        <v>0.61150000000000004</v>
      </c>
      <c r="F157" s="14">
        <v>0.74990000000000001</v>
      </c>
      <c r="G157" s="14">
        <v>0.621</v>
      </c>
      <c r="H157" s="14">
        <v>0.12889999999999999</v>
      </c>
      <c r="I157" s="14">
        <v>0.93135838199999998</v>
      </c>
      <c r="J157" s="15">
        <v>8.0908118000000001E-2</v>
      </c>
      <c r="K157" s="14">
        <v>18.829699999999999</v>
      </c>
      <c r="L157" s="14">
        <v>4.9287999999999998</v>
      </c>
      <c r="M157" s="14">
        <v>0.50760000000000005</v>
      </c>
      <c r="N157" s="14">
        <v>4.4211999999999998</v>
      </c>
      <c r="O157" s="48">
        <f t="shared" si="69"/>
        <v>0.36998022616511866</v>
      </c>
      <c r="P157" s="60">
        <f t="shared" si="70"/>
        <v>8.6871090666405873E-2</v>
      </c>
      <c r="Q157" s="35">
        <f t="shared" si="71"/>
        <v>28.31091354987128</v>
      </c>
      <c r="R157" s="48">
        <f t="shared" si="72"/>
        <v>0.22934510255407198</v>
      </c>
      <c r="S157" s="72">
        <f t="shared" si="73"/>
        <v>5.7791512857142857</v>
      </c>
      <c r="T157" s="60">
        <f t="shared" si="74"/>
        <v>65.680590061860357</v>
      </c>
      <c r="U157" s="15">
        <f t="shared" si="68"/>
        <v>30.120715662577851</v>
      </c>
      <c r="V157" s="32"/>
    </row>
    <row r="158" spans="1:22" x14ac:dyDescent="0.3">
      <c r="A158" s="13">
        <v>78</v>
      </c>
      <c r="B158" s="14" t="s">
        <v>38</v>
      </c>
      <c r="C158" s="14">
        <v>4</v>
      </c>
      <c r="D158" s="14">
        <v>17.5</v>
      </c>
      <c r="E158" s="14">
        <v>0.61460000000000004</v>
      </c>
      <c r="F158" s="14">
        <v>0.8246</v>
      </c>
      <c r="G158" s="14">
        <v>0.62560000000000004</v>
      </c>
      <c r="H158" s="14">
        <v>0.19900000000000001</v>
      </c>
      <c r="I158" s="14">
        <v>0.94761904799999996</v>
      </c>
      <c r="J158" s="15">
        <v>9.2606132999999993E-2</v>
      </c>
      <c r="K158" s="14">
        <v>21.6508</v>
      </c>
      <c r="L158" s="14">
        <v>5.4888000000000003</v>
      </c>
      <c r="M158" s="14">
        <v>0.51519999999999999</v>
      </c>
      <c r="N158" s="14">
        <v>4.9736000000000002</v>
      </c>
      <c r="O158" s="48">
        <f t="shared" si="69"/>
        <v>0.425411338505433</v>
      </c>
      <c r="P158" s="60">
        <f t="shared" si="70"/>
        <v>9.7725064810105025E-2</v>
      </c>
      <c r="Q158" s="35">
        <f t="shared" si="71"/>
        <v>32.768627369532801</v>
      </c>
      <c r="R158" s="48">
        <f t="shared" si="72"/>
        <v>0.19688199269634735</v>
      </c>
      <c r="S158" s="72">
        <f t="shared" si="73"/>
        <v>6.6147237857142853</v>
      </c>
      <c r="T158" s="60">
        <f t="shared" si="74"/>
        <v>60.419766852056568</v>
      </c>
      <c r="U158" s="15">
        <f t="shared" si="68"/>
        <v>35.163850223251458</v>
      </c>
      <c r="V158" s="32"/>
    </row>
    <row r="159" spans="1:22" x14ac:dyDescent="0.3">
      <c r="A159" s="13">
        <v>79</v>
      </c>
      <c r="B159" s="14" t="s">
        <v>38</v>
      </c>
      <c r="C159" s="14">
        <v>5</v>
      </c>
      <c r="D159" s="14">
        <v>22.5</v>
      </c>
      <c r="E159" s="14">
        <v>0.61829999999999996</v>
      </c>
      <c r="F159" s="14">
        <v>0.83109999999999995</v>
      </c>
      <c r="G159" s="14">
        <v>0.63549999999999995</v>
      </c>
      <c r="H159" s="14">
        <v>0.1956</v>
      </c>
      <c r="I159" s="14">
        <v>0.91917293200000005</v>
      </c>
      <c r="J159" s="15">
        <v>0.155548783</v>
      </c>
      <c r="K159" s="14">
        <v>38.309399999999997</v>
      </c>
      <c r="L159" s="14">
        <v>9.1137999999999995</v>
      </c>
      <c r="M159" s="14">
        <v>0.50119999999999998</v>
      </c>
      <c r="N159" s="14">
        <v>8.6126000000000005</v>
      </c>
      <c r="O159" s="48">
        <f t="shared" si="69"/>
        <v>0.7527321452944018</v>
      </c>
      <c r="P159" s="60">
        <f t="shared" si="70"/>
        <v>0.16922689665101948</v>
      </c>
      <c r="Q159" s="35">
        <f t="shared" si="71"/>
        <v>58.350524864338226</v>
      </c>
      <c r="R159" s="48">
        <f t="shared" si="72"/>
        <v>0.52608129426997996</v>
      </c>
      <c r="S159" s="72">
        <f t="shared" si="73"/>
        <v>11.110627357142858</v>
      </c>
      <c r="T159" s="60">
        <f t="shared" si="74"/>
        <v>30.012766484248942</v>
      </c>
      <c r="U159" s="15">
        <f t="shared" si="68"/>
        <v>66.034802431871142</v>
      </c>
      <c r="V159" s="32"/>
    </row>
    <row r="160" spans="1:22" x14ac:dyDescent="0.3">
      <c r="A160" s="13">
        <v>80</v>
      </c>
      <c r="B160" s="14" t="s">
        <v>38</v>
      </c>
      <c r="C160" s="14">
        <v>6</v>
      </c>
      <c r="D160" s="14">
        <v>27.5</v>
      </c>
      <c r="E160" s="14">
        <v>0.61870000000000003</v>
      </c>
      <c r="F160" s="14">
        <v>0.84040000000000004</v>
      </c>
      <c r="G160" s="14">
        <v>0.63349999999999995</v>
      </c>
      <c r="H160" s="14">
        <v>0.2069</v>
      </c>
      <c r="I160" s="14">
        <v>0.93324312099999995</v>
      </c>
      <c r="J160" s="15">
        <v>0.147343848</v>
      </c>
      <c r="K160" s="14">
        <v>36.946800000000003</v>
      </c>
      <c r="L160" s="14">
        <v>8.5023</v>
      </c>
      <c r="M160" s="14">
        <v>0.46700000000000003</v>
      </c>
      <c r="N160" s="14">
        <v>8.0352999999999994</v>
      </c>
      <c r="O160" s="48">
        <f t="shared" si="69"/>
        <v>0.72595874708983199</v>
      </c>
      <c r="P160" s="60">
        <f t="shared" si="70"/>
        <v>0.15788366842300081</v>
      </c>
      <c r="Q160" s="35">
        <f t="shared" si="71"/>
        <v>56.807507866683117</v>
      </c>
      <c r="R160" s="48">
        <f t="shared" si="72"/>
        <v>0.40537770857695404</v>
      </c>
      <c r="S160" s="72">
        <f t="shared" si="73"/>
        <v>10.524560571428571</v>
      </c>
      <c r="T160" s="60">
        <f t="shared" si="74"/>
        <v>32.26255385331136</v>
      </c>
      <c r="U160" s="15">
        <f t="shared" si="68"/>
        <v>63.778453466515288</v>
      </c>
      <c r="V160" s="32"/>
    </row>
    <row r="161" spans="1:22" x14ac:dyDescent="0.3">
      <c r="A161" s="13"/>
      <c r="B161" s="14" t="s">
        <v>38</v>
      </c>
      <c r="C161" s="14">
        <v>7</v>
      </c>
      <c r="D161" s="14">
        <v>32.5</v>
      </c>
      <c r="E161" s="20"/>
      <c r="F161" s="20"/>
      <c r="G161" s="20"/>
      <c r="H161" s="20"/>
      <c r="I161" s="20"/>
      <c r="J161" s="26"/>
      <c r="K161" s="20"/>
      <c r="L161" s="20"/>
      <c r="M161" s="20"/>
      <c r="N161" s="20"/>
      <c r="O161" s="49">
        <f t="shared" si="69"/>
        <v>0</v>
      </c>
      <c r="P161" s="61">
        <f t="shared" si="70"/>
        <v>0</v>
      </c>
      <c r="Q161" s="36" t="str">
        <f t="shared" si="71"/>
        <v/>
      </c>
      <c r="R161" s="49" t="str">
        <f t="shared" si="72"/>
        <v/>
      </c>
      <c r="S161" s="73" t="str">
        <f t="shared" si="73"/>
        <v/>
      </c>
      <c r="T161" s="61" t="str">
        <f t="shared" si="74"/>
        <v/>
      </c>
      <c r="U161" s="26" t="str">
        <f t="shared" si="68"/>
        <v/>
      </c>
      <c r="V161" s="83"/>
    </row>
    <row r="162" spans="1:22" x14ac:dyDescent="0.3">
      <c r="A162" s="13"/>
      <c r="B162" s="14" t="s">
        <v>38</v>
      </c>
      <c r="C162" s="14">
        <v>8</v>
      </c>
      <c r="D162" s="14">
        <v>37.5</v>
      </c>
      <c r="E162" s="20"/>
      <c r="F162" s="20"/>
      <c r="G162" s="20"/>
      <c r="H162" s="20"/>
      <c r="I162" s="20"/>
      <c r="J162" s="26"/>
      <c r="K162" s="20"/>
      <c r="L162" s="20"/>
      <c r="M162" s="20"/>
      <c r="N162" s="20"/>
      <c r="O162" s="49">
        <f t="shared" si="69"/>
        <v>0</v>
      </c>
      <c r="P162" s="61">
        <f t="shared" si="70"/>
        <v>0</v>
      </c>
      <c r="Q162" s="36" t="str">
        <f t="shared" si="71"/>
        <v/>
      </c>
      <c r="R162" s="49" t="str">
        <f t="shared" si="72"/>
        <v/>
      </c>
      <c r="S162" s="73" t="str">
        <f t="shared" si="73"/>
        <v/>
      </c>
      <c r="T162" s="61" t="str">
        <f t="shared" si="74"/>
        <v/>
      </c>
      <c r="U162" s="26" t="str">
        <f t="shared" si="68"/>
        <v/>
      </c>
      <c r="V162" s="83"/>
    </row>
    <row r="163" spans="1:22" ht="15" thickBot="1" x14ac:dyDescent="0.35">
      <c r="A163" s="13"/>
      <c r="B163" s="14" t="s">
        <v>38</v>
      </c>
      <c r="C163" s="14">
        <v>9</v>
      </c>
      <c r="D163" s="14">
        <v>42.5</v>
      </c>
      <c r="E163" s="20"/>
      <c r="F163" s="20"/>
      <c r="G163" s="20"/>
      <c r="H163" s="20"/>
      <c r="I163" s="20"/>
      <c r="J163" s="26"/>
      <c r="K163" s="20"/>
      <c r="L163" s="20"/>
      <c r="M163" s="20"/>
      <c r="N163" s="20"/>
      <c r="O163" s="49">
        <f t="shared" si="69"/>
        <v>0</v>
      </c>
      <c r="P163" s="61">
        <f t="shared" si="70"/>
        <v>0</v>
      </c>
      <c r="Q163" s="36" t="str">
        <f t="shared" si="71"/>
        <v/>
      </c>
      <c r="R163" s="49" t="str">
        <f t="shared" si="72"/>
        <v/>
      </c>
      <c r="S163" s="73" t="str">
        <f t="shared" si="73"/>
        <v/>
      </c>
      <c r="T163" s="61" t="str">
        <f t="shared" si="74"/>
        <v/>
      </c>
      <c r="U163" s="26" t="str">
        <f t="shared" si="68"/>
        <v/>
      </c>
      <c r="V163" s="83"/>
    </row>
    <row r="164" spans="1:22" x14ac:dyDescent="0.3">
      <c r="A164" s="10"/>
      <c r="B164" s="11" t="s">
        <v>39</v>
      </c>
      <c r="C164" s="11">
        <v>1</v>
      </c>
      <c r="D164" s="11">
        <v>2.5</v>
      </c>
      <c r="E164" s="23"/>
      <c r="F164" s="23"/>
      <c r="G164" s="23"/>
      <c r="H164" s="23"/>
      <c r="I164" s="23"/>
      <c r="J164" s="30"/>
      <c r="K164" s="23"/>
      <c r="L164" s="23"/>
      <c r="M164" s="23"/>
      <c r="N164" s="23"/>
      <c r="O164" s="56">
        <f t="shared" si="69"/>
        <v>0</v>
      </c>
      <c r="P164" s="68">
        <f t="shared" si="70"/>
        <v>0</v>
      </c>
      <c r="Q164" s="43" t="str">
        <f t="shared" si="71"/>
        <v/>
      </c>
      <c r="R164" s="56" t="str">
        <f t="shared" si="72"/>
        <v/>
      </c>
      <c r="S164" s="80" t="str">
        <f t="shared" si="73"/>
        <v/>
      </c>
      <c r="T164" s="68" t="str">
        <f t="shared" si="74"/>
        <v/>
      </c>
      <c r="U164" s="30" t="str">
        <f t="shared" si="68"/>
        <v/>
      </c>
      <c r="V164" s="83"/>
    </row>
    <row r="165" spans="1:22" x14ac:dyDescent="0.3">
      <c r="A165" s="13"/>
      <c r="B165" s="14" t="s">
        <v>39</v>
      </c>
      <c r="C165" s="14">
        <v>2</v>
      </c>
      <c r="D165" s="14">
        <v>7.5</v>
      </c>
      <c r="E165" s="20"/>
      <c r="F165" s="20"/>
      <c r="G165" s="20"/>
      <c r="H165" s="20"/>
      <c r="I165" s="20"/>
      <c r="J165" s="26"/>
      <c r="K165" s="20"/>
      <c r="L165" s="20"/>
      <c r="M165" s="20"/>
      <c r="N165" s="20"/>
      <c r="O165" s="49">
        <f t="shared" si="69"/>
        <v>0</v>
      </c>
      <c r="P165" s="61">
        <f t="shared" si="70"/>
        <v>0</v>
      </c>
      <c r="Q165" s="36" t="str">
        <f t="shared" si="71"/>
        <v/>
      </c>
      <c r="R165" s="49" t="str">
        <f t="shared" si="72"/>
        <v/>
      </c>
      <c r="S165" s="73" t="str">
        <f t="shared" si="73"/>
        <v/>
      </c>
      <c r="T165" s="61" t="str">
        <f t="shared" si="74"/>
        <v/>
      </c>
      <c r="U165" s="26" t="str">
        <f t="shared" si="68"/>
        <v/>
      </c>
      <c r="V165" s="83"/>
    </row>
    <row r="166" spans="1:22" x14ac:dyDescent="0.3">
      <c r="A166" s="13">
        <v>83</v>
      </c>
      <c r="B166" s="14" t="s">
        <v>39</v>
      </c>
      <c r="C166" s="14">
        <v>3</v>
      </c>
      <c r="D166" s="14">
        <v>12.5</v>
      </c>
      <c r="E166" s="14">
        <v>0.61670000000000003</v>
      </c>
      <c r="F166" s="14">
        <v>0.75949999999999995</v>
      </c>
      <c r="G166" s="14">
        <v>0.62139999999999995</v>
      </c>
      <c r="H166" s="14">
        <v>0.1381</v>
      </c>
      <c r="I166" s="14">
        <v>0.96708683500000003</v>
      </c>
      <c r="J166" s="15">
        <v>0.11455009200000001</v>
      </c>
      <c r="K166" s="14">
        <v>24.189</v>
      </c>
      <c r="L166" s="14">
        <v>6.5483000000000002</v>
      </c>
      <c r="M166" s="14">
        <v>0.52</v>
      </c>
      <c r="N166" s="14">
        <v>6.0282999999999998</v>
      </c>
      <c r="O166" s="48">
        <f t="shared" si="69"/>
        <v>0.47528381709257483</v>
      </c>
      <c r="P166" s="60">
        <f t="shared" si="70"/>
        <v>0.11844861030134229</v>
      </c>
      <c r="Q166" s="35">
        <f t="shared" si="71"/>
        <v>35.683520679123255</v>
      </c>
      <c r="R166" s="48">
        <f t="shared" si="72"/>
        <v>0.14994301159008799</v>
      </c>
      <c r="S166" s="72">
        <f t="shared" si="73"/>
        <v>8.1821494285714298</v>
      </c>
      <c r="T166" s="60">
        <f t="shared" si="74"/>
        <v>55.984386880715228</v>
      </c>
      <c r="U166" s="15">
        <f t="shared" si="68"/>
        <v>38.926950149734743</v>
      </c>
      <c r="V166" s="32"/>
    </row>
    <row r="167" spans="1:22" x14ac:dyDescent="0.3">
      <c r="A167" s="13"/>
      <c r="B167" s="14" t="s">
        <v>39</v>
      </c>
      <c r="C167" s="14">
        <v>4</v>
      </c>
      <c r="D167" s="14">
        <v>17.5</v>
      </c>
      <c r="E167" s="20"/>
      <c r="F167" s="20"/>
      <c r="G167" s="20"/>
      <c r="H167" s="20"/>
      <c r="I167" s="20"/>
      <c r="J167" s="26"/>
      <c r="K167" s="20"/>
      <c r="L167" s="20"/>
      <c r="M167" s="20"/>
      <c r="N167" s="20"/>
      <c r="O167" s="49">
        <f t="shared" si="69"/>
        <v>0</v>
      </c>
      <c r="P167" s="61">
        <f t="shared" si="70"/>
        <v>0</v>
      </c>
      <c r="Q167" s="36" t="str">
        <f t="shared" si="71"/>
        <v/>
      </c>
      <c r="R167" s="49" t="str">
        <f t="shared" si="72"/>
        <v/>
      </c>
      <c r="S167" s="73" t="str">
        <f t="shared" si="73"/>
        <v/>
      </c>
      <c r="T167" s="61" t="str">
        <f t="shared" si="74"/>
        <v/>
      </c>
      <c r="U167" s="26" t="str">
        <f t="shared" si="68"/>
        <v/>
      </c>
      <c r="V167" s="83"/>
    </row>
    <row r="168" spans="1:22" x14ac:dyDescent="0.3">
      <c r="A168" s="13"/>
      <c r="B168" s="14" t="s">
        <v>39</v>
      </c>
      <c r="C168" s="14">
        <v>5</v>
      </c>
      <c r="D168" s="14">
        <v>22.5</v>
      </c>
      <c r="E168" s="20"/>
      <c r="F168" s="20"/>
      <c r="G168" s="20"/>
      <c r="H168" s="20"/>
      <c r="I168" s="20"/>
      <c r="J168" s="26"/>
      <c r="K168" s="20"/>
      <c r="L168" s="20"/>
      <c r="M168" s="20"/>
      <c r="N168" s="20"/>
      <c r="O168" s="49">
        <f t="shared" si="69"/>
        <v>0</v>
      </c>
      <c r="P168" s="61">
        <f t="shared" si="70"/>
        <v>0</v>
      </c>
      <c r="Q168" s="36" t="str">
        <f t="shared" si="71"/>
        <v/>
      </c>
      <c r="R168" s="49" t="str">
        <f t="shared" si="72"/>
        <v/>
      </c>
      <c r="S168" s="73" t="str">
        <f t="shared" si="73"/>
        <v/>
      </c>
      <c r="T168" s="61" t="str">
        <f t="shared" si="74"/>
        <v/>
      </c>
      <c r="U168" s="26" t="str">
        <f t="shared" si="68"/>
        <v/>
      </c>
      <c r="V168" s="83"/>
    </row>
    <row r="169" spans="1:22" x14ac:dyDescent="0.3">
      <c r="A169" s="13"/>
      <c r="B169" s="14" t="s">
        <v>39</v>
      </c>
      <c r="C169" s="14">
        <v>6</v>
      </c>
      <c r="D169" s="14">
        <v>27.5</v>
      </c>
      <c r="E169" s="20"/>
      <c r="F169" s="20"/>
      <c r="G169" s="20"/>
      <c r="H169" s="20"/>
      <c r="I169" s="20"/>
      <c r="J169" s="26"/>
      <c r="K169" s="20"/>
      <c r="L169" s="20"/>
      <c r="M169" s="20"/>
      <c r="N169" s="20"/>
      <c r="O169" s="49">
        <f t="shared" si="69"/>
        <v>0</v>
      </c>
      <c r="P169" s="61">
        <f t="shared" si="70"/>
        <v>0</v>
      </c>
      <c r="Q169" s="36" t="str">
        <f t="shared" si="71"/>
        <v/>
      </c>
      <c r="R169" s="49" t="str">
        <f t="shared" si="72"/>
        <v/>
      </c>
      <c r="S169" s="73" t="str">
        <f t="shared" si="73"/>
        <v/>
      </c>
      <c r="T169" s="61" t="str">
        <f t="shared" si="74"/>
        <v/>
      </c>
      <c r="U169" s="26" t="str">
        <f t="shared" si="68"/>
        <v/>
      </c>
      <c r="V169" s="83"/>
    </row>
    <row r="170" spans="1:22" x14ac:dyDescent="0.3">
      <c r="A170" s="13"/>
      <c r="B170" s="14" t="s">
        <v>39</v>
      </c>
      <c r="C170" s="14">
        <v>7</v>
      </c>
      <c r="D170" s="14">
        <v>32.5</v>
      </c>
      <c r="E170" s="20"/>
      <c r="F170" s="20"/>
      <c r="G170" s="20"/>
      <c r="H170" s="20"/>
      <c r="I170" s="20"/>
      <c r="J170" s="26"/>
      <c r="K170" s="20"/>
      <c r="L170" s="20"/>
      <c r="M170" s="20"/>
      <c r="N170" s="20"/>
      <c r="O170" s="49">
        <f t="shared" si="69"/>
        <v>0</v>
      </c>
      <c r="P170" s="61">
        <f t="shared" si="70"/>
        <v>0</v>
      </c>
      <c r="Q170" s="36" t="str">
        <f t="shared" si="71"/>
        <v/>
      </c>
      <c r="R170" s="49" t="str">
        <f t="shared" si="72"/>
        <v/>
      </c>
      <c r="S170" s="73" t="str">
        <f t="shared" si="73"/>
        <v/>
      </c>
      <c r="T170" s="61" t="str">
        <f t="shared" si="74"/>
        <v/>
      </c>
      <c r="U170" s="26" t="str">
        <f t="shared" si="68"/>
        <v/>
      </c>
      <c r="V170" s="83"/>
    </row>
    <row r="171" spans="1:22" x14ac:dyDescent="0.3">
      <c r="A171" s="13"/>
      <c r="B171" s="14" t="s">
        <v>39</v>
      </c>
      <c r="C171" s="14">
        <v>8</v>
      </c>
      <c r="D171" s="14">
        <v>37.5</v>
      </c>
      <c r="E171" s="20"/>
      <c r="F171" s="20"/>
      <c r="G171" s="20"/>
      <c r="H171" s="20"/>
      <c r="I171" s="20"/>
      <c r="J171" s="26"/>
      <c r="K171" s="20"/>
      <c r="L171" s="20"/>
      <c r="M171" s="20"/>
      <c r="N171" s="20"/>
      <c r="O171" s="49">
        <f t="shared" si="69"/>
        <v>0</v>
      </c>
      <c r="P171" s="61">
        <f t="shared" si="70"/>
        <v>0</v>
      </c>
      <c r="Q171" s="36" t="str">
        <f t="shared" si="71"/>
        <v/>
      </c>
      <c r="R171" s="49" t="str">
        <f t="shared" si="72"/>
        <v/>
      </c>
      <c r="S171" s="73" t="str">
        <f t="shared" si="73"/>
        <v/>
      </c>
      <c r="T171" s="61" t="str">
        <f t="shared" si="74"/>
        <v/>
      </c>
      <c r="U171" s="26" t="str">
        <f t="shared" si="68"/>
        <v/>
      </c>
      <c r="V171" s="83"/>
    </row>
    <row r="172" spans="1:22" ht="15" thickBot="1" x14ac:dyDescent="0.35">
      <c r="A172" s="16"/>
      <c r="B172" s="17" t="s">
        <v>39</v>
      </c>
      <c r="C172" s="17">
        <v>9</v>
      </c>
      <c r="D172" s="17">
        <v>42.5</v>
      </c>
      <c r="E172" s="21"/>
      <c r="F172" s="21"/>
      <c r="G172" s="21"/>
      <c r="H172" s="21"/>
      <c r="I172" s="21"/>
      <c r="J172" s="31"/>
      <c r="K172" s="21"/>
      <c r="L172" s="21"/>
      <c r="M172" s="21"/>
      <c r="N172" s="21"/>
      <c r="O172" s="57">
        <f t="shared" si="69"/>
        <v>0</v>
      </c>
      <c r="P172" s="69">
        <f t="shared" si="70"/>
        <v>0</v>
      </c>
      <c r="Q172" s="44" t="str">
        <f t="shared" si="71"/>
        <v/>
      </c>
      <c r="R172" s="57" t="str">
        <f t="shared" si="72"/>
        <v/>
      </c>
      <c r="S172" s="81" t="str">
        <f t="shared" si="73"/>
        <v/>
      </c>
      <c r="T172" s="69" t="str">
        <f t="shared" si="74"/>
        <v/>
      </c>
      <c r="U172" s="31" t="str">
        <f t="shared" si="68"/>
        <v/>
      </c>
      <c r="V172" s="83"/>
    </row>
    <row r="173" spans="1:22" x14ac:dyDescent="0.3">
      <c r="A173" s="10"/>
      <c r="B173" s="11" t="s">
        <v>40</v>
      </c>
      <c r="C173" s="11">
        <v>1</v>
      </c>
      <c r="D173" s="11">
        <v>2.5</v>
      </c>
      <c r="E173" s="23"/>
      <c r="F173" s="23"/>
      <c r="G173" s="23"/>
      <c r="H173" s="23"/>
      <c r="I173" s="23"/>
      <c r="J173" s="30"/>
      <c r="K173" s="23"/>
      <c r="L173" s="23"/>
      <c r="M173" s="23"/>
      <c r="N173" s="23"/>
      <c r="O173" s="56">
        <f t="shared" si="69"/>
        <v>0</v>
      </c>
      <c r="P173" s="68">
        <f t="shared" si="70"/>
        <v>0</v>
      </c>
      <c r="Q173" s="43" t="str">
        <f t="shared" si="71"/>
        <v/>
      </c>
      <c r="R173" s="56" t="str">
        <f t="shared" si="72"/>
        <v/>
      </c>
      <c r="S173" s="80" t="str">
        <f t="shared" si="73"/>
        <v/>
      </c>
      <c r="T173" s="68" t="str">
        <f t="shared" si="74"/>
        <v/>
      </c>
      <c r="U173" s="30" t="str">
        <f t="shared" si="68"/>
        <v/>
      </c>
      <c r="V173" s="83"/>
    </row>
    <row r="174" spans="1:22" x14ac:dyDescent="0.3">
      <c r="A174" s="13"/>
      <c r="B174" s="14" t="s">
        <v>40</v>
      </c>
      <c r="C174" s="14">
        <v>2</v>
      </c>
      <c r="D174" s="14">
        <v>7.5</v>
      </c>
      <c r="E174" s="20"/>
      <c r="F174" s="20"/>
      <c r="G174" s="20"/>
      <c r="H174" s="20"/>
      <c r="I174" s="20"/>
      <c r="J174" s="26"/>
      <c r="K174" s="20"/>
      <c r="L174" s="20"/>
      <c r="M174" s="20"/>
      <c r="N174" s="20"/>
      <c r="O174" s="49">
        <f t="shared" si="69"/>
        <v>0</v>
      </c>
      <c r="P174" s="61">
        <f t="shared" si="70"/>
        <v>0</v>
      </c>
      <c r="Q174" s="36" t="str">
        <f t="shared" si="71"/>
        <v/>
      </c>
      <c r="R174" s="49" t="str">
        <f t="shared" si="72"/>
        <v/>
      </c>
      <c r="S174" s="73" t="str">
        <f t="shared" si="73"/>
        <v/>
      </c>
      <c r="T174" s="61" t="str">
        <f t="shared" si="74"/>
        <v/>
      </c>
      <c r="U174" s="26" t="str">
        <f t="shared" si="68"/>
        <v/>
      </c>
      <c r="V174" s="83"/>
    </row>
    <row r="175" spans="1:22" x14ac:dyDescent="0.3">
      <c r="A175" s="13">
        <v>90</v>
      </c>
      <c r="B175" s="14" t="s">
        <v>40</v>
      </c>
      <c r="C175" s="14">
        <v>3</v>
      </c>
      <c r="D175" s="14">
        <v>12.5</v>
      </c>
      <c r="E175" s="14">
        <v>0.6169</v>
      </c>
      <c r="F175" s="14">
        <v>0.81910000000000005</v>
      </c>
      <c r="G175" s="14">
        <v>0.62770000000000004</v>
      </c>
      <c r="H175" s="14">
        <v>0.19139999999999999</v>
      </c>
      <c r="I175" s="14">
        <v>0.94658753699999998</v>
      </c>
      <c r="J175" s="15">
        <v>7.4930878000000006E-2</v>
      </c>
      <c r="K175" s="14">
        <v>15.7143</v>
      </c>
      <c r="L175" s="14">
        <v>4.5377000000000001</v>
      </c>
      <c r="M175" s="14">
        <v>0.50900000000000001</v>
      </c>
      <c r="N175" s="14">
        <v>4.0286999999999997</v>
      </c>
      <c r="O175" s="48">
        <f t="shared" si="69"/>
        <v>0.30876648422579883</v>
      </c>
      <c r="P175" s="60">
        <f t="shared" si="70"/>
        <v>7.9158952991891199E-2</v>
      </c>
      <c r="Q175" s="35">
        <f t="shared" si="71"/>
        <v>22.960753123390766</v>
      </c>
      <c r="R175" s="48">
        <f t="shared" si="72"/>
        <v>0.16261826891889203</v>
      </c>
      <c r="S175" s="72">
        <f t="shared" si="73"/>
        <v>5.3522055714285717</v>
      </c>
      <c r="T175" s="60">
        <f t="shared" si="74"/>
        <v>71.524423036261766</v>
      </c>
      <c r="U175" s="15">
        <f t="shared" si="68"/>
        <v>24.300905238927385</v>
      </c>
      <c r="V175" s="32"/>
    </row>
    <row r="176" spans="1:22" x14ac:dyDescent="0.3">
      <c r="A176" s="13">
        <v>91</v>
      </c>
      <c r="B176" s="14" t="s">
        <v>40</v>
      </c>
      <c r="C176" s="14">
        <v>4</v>
      </c>
      <c r="D176" s="14">
        <v>17.5</v>
      </c>
      <c r="E176" s="14">
        <v>0.61140000000000005</v>
      </c>
      <c r="F176" s="14">
        <v>0.78280000000000005</v>
      </c>
      <c r="G176" s="14">
        <v>0.62180000000000002</v>
      </c>
      <c r="H176" s="14">
        <v>0.161</v>
      </c>
      <c r="I176" s="14">
        <v>0.93932322099999999</v>
      </c>
      <c r="J176" s="15">
        <v>9.8212759999999996E-2</v>
      </c>
      <c r="K176" s="14">
        <v>21.352699999999999</v>
      </c>
      <c r="L176" s="14">
        <v>5.8301999999999996</v>
      </c>
      <c r="M176" s="14">
        <v>0.50890000000000002</v>
      </c>
      <c r="N176" s="14">
        <v>5.3212999999999999</v>
      </c>
      <c r="O176" s="48">
        <f t="shared" si="69"/>
        <v>0.41955404362448312</v>
      </c>
      <c r="P176" s="60">
        <f t="shared" si="70"/>
        <v>0.10455693810801267</v>
      </c>
      <c r="Q176" s="35">
        <f t="shared" si="71"/>
        <v>31.499710551647041</v>
      </c>
      <c r="R176" s="48">
        <f t="shared" si="72"/>
        <v>0.24400685030817976</v>
      </c>
      <c r="S176" s="72">
        <f t="shared" si="73"/>
        <v>7.0151971428571436</v>
      </c>
      <c r="T176" s="60">
        <f t="shared" si="74"/>
        <v>61.241085455187637</v>
      </c>
      <c r="U176" s="15">
        <f t="shared" si="68"/>
        <v>33.965322606596587</v>
      </c>
      <c r="V176" s="32"/>
    </row>
    <row r="177" spans="1:22" x14ac:dyDescent="0.3">
      <c r="A177" s="13">
        <v>92</v>
      </c>
      <c r="B177" s="14" t="s">
        <v>40</v>
      </c>
      <c r="C177" s="14">
        <v>5</v>
      </c>
      <c r="D177" s="14">
        <v>22.5</v>
      </c>
      <c r="E177" s="14">
        <v>0.61019999999999996</v>
      </c>
      <c r="F177" s="14">
        <v>0.75849999999999995</v>
      </c>
      <c r="G177" s="14">
        <v>0.61929999999999996</v>
      </c>
      <c r="H177" s="14">
        <v>0.13919999999999999</v>
      </c>
      <c r="I177" s="14">
        <v>0.93863789600000003</v>
      </c>
      <c r="J177" s="15">
        <v>0.15840567799999999</v>
      </c>
      <c r="K177" s="14">
        <v>31.474299999999999</v>
      </c>
      <c r="L177" s="14">
        <v>9.1006999999999998</v>
      </c>
      <c r="M177" s="14">
        <v>0.51180000000000003</v>
      </c>
      <c r="N177" s="14">
        <v>8.5889000000000006</v>
      </c>
      <c r="O177" s="48">
        <f t="shared" si="69"/>
        <v>0.61843091671077055</v>
      </c>
      <c r="P177" s="60">
        <f t="shared" si="70"/>
        <v>0.16876122107678765</v>
      </c>
      <c r="Q177" s="35">
        <f t="shared" si="71"/>
        <v>44.966969563398287</v>
      </c>
      <c r="R177" s="48">
        <f t="shared" si="72"/>
        <v>0.39829011833798672</v>
      </c>
      <c r="S177" s="72">
        <f t="shared" si="73"/>
        <v>11.314691285714286</v>
      </c>
      <c r="T177" s="60">
        <f t="shared" si="74"/>
        <v>43.320049032549434</v>
      </c>
      <c r="U177" s="15">
        <f t="shared" si="68"/>
        <v>50.932708203901477</v>
      </c>
      <c r="V177" s="32"/>
    </row>
    <row r="178" spans="1:22" x14ac:dyDescent="0.3">
      <c r="A178" s="13">
        <v>93</v>
      </c>
      <c r="B178" s="14" t="s">
        <v>40</v>
      </c>
      <c r="C178" s="14">
        <v>6</v>
      </c>
      <c r="D178" s="14">
        <v>27.5</v>
      </c>
      <c r="E178" s="14">
        <v>0.63129999999999997</v>
      </c>
      <c r="F178" s="14">
        <v>0.87060000000000004</v>
      </c>
      <c r="G178" s="14">
        <v>0.67200000000000004</v>
      </c>
      <c r="H178" s="14">
        <v>0.1986</v>
      </c>
      <c r="I178" s="14">
        <v>0.82992060199999995</v>
      </c>
      <c r="J178" s="15">
        <v>0.193879369</v>
      </c>
      <c r="K178" s="14">
        <v>37.854900000000001</v>
      </c>
      <c r="L178" s="14">
        <v>12.398099999999999</v>
      </c>
      <c r="M178" s="14">
        <v>0.50870000000000004</v>
      </c>
      <c r="N178" s="14">
        <v>11.8894</v>
      </c>
      <c r="O178" s="48">
        <f t="shared" si="69"/>
        <v>0.74380178459868995</v>
      </c>
      <c r="P178" s="60">
        <f t="shared" si="70"/>
        <v>0.23361194819713338</v>
      </c>
      <c r="Q178" s="35">
        <f t="shared" si="71"/>
        <v>51.01898364015566</v>
      </c>
      <c r="R178" s="48">
        <f t="shared" si="72"/>
        <v>1.5281761229666684</v>
      </c>
      <c r="S178" s="72">
        <f t="shared" si="73"/>
        <v>13.848526357142857</v>
      </c>
      <c r="T178" s="60">
        <f t="shared" si="74"/>
        <v>33.604313879734818</v>
      </c>
      <c r="U178" s="15">
        <f t="shared" si="68"/>
        <v>60.28952443996144</v>
      </c>
      <c r="V178" s="32"/>
    </row>
    <row r="179" spans="1:22" x14ac:dyDescent="0.3">
      <c r="A179" s="13">
        <v>94</v>
      </c>
      <c r="B179" s="14" t="s">
        <v>40</v>
      </c>
      <c r="C179" s="14">
        <v>7</v>
      </c>
      <c r="D179" s="14">
        <v>32.5</v>
      </c>
      <c r="E179" s="14">
        <v>0.61850000000000005</v>
      </c>
      <c r="F179" s="14">
        <v>0.81279999999999997</v>
      </c>
      <c r="G179" s="14">
        <v>0.66500000000000004</v>
      </c>
      <c r="H179" s="14">
        <v>0.14779999999999999</v>
      </c>
      <c r="I179" s="14">
        <v>0.76067936199999997</v>
      </c>
      <c r="J179" s="15">
        <v>0.16335822799999999</v>
      </c>
      <c r="K179" s="14">
        <v>29.589099999999998</v>
      </c>
      <c r="L179" s="14">
        <v>11.440200000000001</v>
      </c>
      <c r="M179" s="14">
        <v>0.51060000000000005</v>
      </c>
      <c r="N179" s="14">
        <v>10.929600000000001</v>
      </c>
      <c r="O179" s="48">
        <f t="shared" si="69"/>
        <v>0.58138907736301237</v>
      </c>
      <c r="P179" s="60">
        <f t="shared" si="70"/>
        <v>0.2147530698786641</v>
      </c>
      <c r="Q179" s="35">
        <f t="shared" si="71"/>
        <v>36.663600748434824</v>
      </c>
      <c r="R179" s="48">
        <f t="shared" si="72"/>
        <v>1.9767246876409275</v>
      </c>
      <c r="S179" s="72">
        <f t="shared" si="73"/>
        <v>11.668444857142859</v>
      </c>
      <c r="T179" s="60">
        <f t="shared" si="74"/>
        <v>49.691229706781392</v>
      </c>
      <c r="U179" s="15">
        <f t="shared" si="68"/>
        <v>42.45691938153783</v>
      </c>
      <c r="V179" s="32"/>
    </row>
    <row r="180" spans="1:22" x14ac:dyDescent="0.3">
      <c r="A180" s="13"/>
      <c r="B180" s="14" t="s">
        <v>40</v>
      </c>
      <c r="C180" s="14">
        <v>8</v>
      </c>
      <c r="D180" s="14">
        <v>37.5</v>
      </c>
      <c r="E180" s="20"/>
      <c r="F180" s="20"/>
      <c r="G180" s="20"/>
      <c r="H180" s="20"/>
      <c r="I180" s="20"/>
      <c r="J180" s="26"/>
      <c r="K180" s="20"/>
      <c r="L180" s="20"/>
      <c r="M180" s="20"/>
      <c r="N180" s="20"/>
      <c r="O180" s="49">
        <f t="shared" si="69"/>
        <v>0</v>
      </c>
      <c r="P180" s="61">
        <f t="shared" si="70"/>
        <v>0</v>
      </c>
      <c r="Q180" s="36" t="str">
        <f t="shared" si="71"/>
        <v/>
      </c>
      <c r="R180" s="49" t="str">
        <f t="shared" si="72"/>
        <v/>
      </c>
      <c r="S180" s="73" t="str">
        <f t="shared" si="73"/>
        <v/>
      </c>
      <c r="T180" s="61" t="str">
        <f t="shared" si="74"/>
        <v/>
      </c>
      <c r="U180" s="26" t="str">
        <f t="shared" si="68"/>
        <v/>
      </c>
      <c r="V180" s="83"/>
    </row>
    <row r="181" spans="1:22" ht="15" thickBot="1" x14ac:dyDescent="0.35">
      <c r="A181" s="16"/>
      <c r="B181" s="17" t="s">
        <v>40</v>
      </c>
      <c r="C181" s="17">
        <v>9</v>
      </c>
      <c r="D181" s="17">
        <v>42.5</v>
      </c>
      <c r="E181" s="21"/>
      <c r="F181" s="21"/>
      <c r="G181" s="21"/>
      <c r="H181" s="21"/>
      <c r="I181" s="21"/>
      <c r="J181" s="31"/>
      <c r="K181" s="21"/>
      <c r="L181" s="21"/>
      <c r="M181" s="21"/>
      <c r="N181" s="21"/>
      <c r="O181" s="57">
        <f t="shared" si="69"/>
        <v>0</v>
      </c>
      <c r="P181" s="69">
        <f t="shared" si="70"/>
        <v>0</v>
      </c>
      <c r="Q181" s="44" t="str">
        <f t="shared" si="71"/>
        <v/>
      </c>
      <c r="R181" s="57" t="str">
        <f t="shared" si="72"/>
        <v/>
      </c>
      <c r="S181" s="81" t="str">
        <f t="shared" si="73"/>
        <v/>
      </c>
      <c r="T181" s="69" t="str">
        <f t="shared" si="74"/>
        <v/>
      </c>
      <c r="U181" s="31" t="str">
        <f t="shared" si="68"/>
        <v/>
      </c>
      <c r="V181" s="83"/>
    </row>
    <row r="182" spans="1:22" x14ac:dyDescent="0.3">
      <c r="A182" s="2">
        <v>95</v>
      </c>
      <c r="B182" s="3" t="s">
        <v>41</v>
      </c>
      <c r="C182" s="3">
        <v>1</v>
      </c>
      <c r="D182" s="3">
        <v>2.5</v>
      </c>
      <c r="E182" s="3">
        <v>0.61970000000000003</v>
      </c>
      <c r="F182" s="3">
        <v>0.74280000000000002</v>
      </c>
      <c r="G182" s="3">
        <v>0.63009999999999999</v>
      </c>
      <c r="H182" s="3">
        <v>0.11269999999999999</v>
      </c>
      <c r="I182" s="3">
        <v>0.91551584100000005</v>
      </c>
      <c r="J182" s="4">
        <v>5.2885124999999998E-2</v>
      </c>
      <c r="K182" s="3">
        <v>27.296600000000002</v>
      </c>
      <c r="L182" s="3">
        <v>3.4167999999999998</v>
      </c>
      <c r="M182" s="3">
        <v>0.47689999999999999</v>
      </c>
      <c r="N182" s="3">
        <v>2.9399000000000002</v>
      </c>
      <c r="O182" s="50">
        <f t="shared" si="69"/>
        <v>0.53634429871632472</v>
      </c>
      <c r="P182" s="62">
        <f t="shared" si="70"/>
        <v>5.7765384838995446E-2</v>
      </c>
      <c r="Q182" s="37">
        <f t="shared" si="71"/>
        <v>47.857891387732927</v>
      </c>
      <c r="R182" s="50">
        <f t="shared" si="72"/>
        <v>0.18770230149982489</v>
      </c>
      <c r="S182" s="74">
        <f t="shared" si="73"/>
        <v>3.7775089285714283</v>
      </c>
      <c r="T182" s="62">
        <f t="shared" si="74"/>
        <v>48.176897382195818</v>
      </c>
      <c r="U182" s="4">
        <f t="shared" si="68"/>
        <v>49.833911232299812</v>
      </c>
      <c r="V182" s="32"/>
    </row>
    <row r="183" spans="1:22" x14ac:dyDescent="0.3">
      <c r="A183" s="5">
        <v>96</v>
      </c>
      <c r="B183" s="6" t="s">
        <v>41</v>
      </c>
      <c r="C183" s="6">
        <v>2</v>
      </c>
      <c r="D183" s="6">
        <v>7.5</v>
      </c>
      <c r="E183" s="6">
        <v>0.6099</v>
      </c>
      <c r="F183" s="6">
        <v>0.78610000000000002</v>
      </c>
      <c r="G183" s="6">
        <v>0.63229999999999997</v>
      </c>
      <c r="H183" s="6">
        <v>0.15379999999999999</v>
      </c>
      <c r="I183" s="6">
        <v>0.87287173699999998</v>
      </c>
      <c r="J183" s="7">
        <v>8.1013736000000003E-2</v>
      </c>
      <c r="K183" s="6">
        <v>39.5259</v>
      </c>
      <c r="L183" s="6">
        <v>5.2184999999999997</v>
      </c>
      <c r="M183" s="6">
        <v>0.49490000000000001</v>
      </c>
      <c r="N183" s="6">
        <v>4.7236000000000002</v>
      </c>
      <c r="O183" s="51">
        <f t="shared" si="69"/>
        <v>0.77663485989579573</v>
      </c>
      <c r="P183" s="63">
        <f t="shared" si="70"/>
        <v>9.2812875208503315E-2</v>
      </c>
      <c r="Q183" s="38">
        <f t="shared" si="71"/>
        <v>68.382198468729243</v>
      </c>
      <c r="R183" s="51">
        <f t="shared" si="72"/>
        <v>0.4538130464808966</v>
      </c>
      <c r="S183" s="75">
        <f t="shared" si="73"/>
        <v>5.7866954285714289</v>
      </c>
      <c r="T183" s="63">
        <f t="shared" si="74"/>
        <v>25.37729305621842</v>
      </c>
      <c r="U183" s="7">
        <f t="shared" si="68"/>
        <v>72.933627685613033</v>
      </c>
      <c r="V183" s="32"/>
    </row>
    <row r="184" spans="1:22" x14ac:dyDescent="0.3">
      <c r="A184" s="5">
        <v>97</v>
      </c>
      <c r="B184" s="6" t="s">
        <v>41</v>
      </c>
      <c r="C184" s="6">
        <v>3</v>
      </c>
      <c r="D184" s="6">
        <v>12.5</v>
      </c>
      <c r="E184" s="6">
        <v>0.61519999999999997</v>
      </c>
      <c r="F184" s="6">
        <v>0.81130000000000002</v>
      </c>
      <c r="G184" s="6">
        <v>0.66839999999999999</v>
      </c>
      <c r="H184" s="6">
        <v>0.1429</v>
      </c>
      <c r="I184" s="6">
        <v>0.728709842</v>
      </c>
      <c r="J184" s="7">
        <v>6.4477914999999997E-2</v>
      </c>
      <c r="K184" s="6">
        <v>30.541899999999998</v>
      </c>
      <c r="L184" s="6">
        <v>5.0105000000000004</v>
      </c>
      <c r="M184" s="6">
        <v>0.50729999999999997</v>
      </c>
      <c r="N184" s="6">
        <v>4.5031999999999996</v>
      </c>
      <c r="O184" s="51">
        <f t="shared" si="69"/>
        <v>0.60011041437263679</v>
      </c>
      <c r="P184" s="63">
        <f t="shared" si="70"/>
        <v>8.8482288855731228E-2</v>
      </c>
      <c r="Q184" s="38">
        <f t="shared" si="71"/>
        <v>51.16281255169055</v>
      </c>
      <c r="R184" s="51">
        <f t="shared" si="72"/>
        <v>0.92324514829735504</v>
      </c>
      <c r="S184" s="75">
        <f t="shared" si="73"/>
        <v>4.605565357142857</v>
      </c>
      <c r="T184" s="63">
        <f t="shared" si="74"/>
        <v>43.308376942869238</v>
      </c>
      <c r="U184" s="7">
        <f t="shared" si="68"/>
        <v>54.157053410062979</v>
      </c>
      <c r="V184" s="32"/>
    </row>
    <row r="185" spans="1:22" x14ac:dyDescent="0.3">
      <c r="A185" s="5"/>
      <c r="B185" s="6"/>
      <c r="C185" s="6">
        <v>4</v>
      </c>
      <c r="D185" s="6">
        <v>17.5</v>
      </c>
      <c r="E185" s="22"/>
      <c r="F185" s="22"/>
      <c r="G185" s="22"/>
      <c r="H185" s="22"/>
      <c r="I185" s="22"/>
      <c r="J185" s="27"/>
      <c r="K185" s="22"/>
      <c r="L185" s="22"/>
      <c r="M185" s="22"/>
      <c r="N185" s="22"/>
      <c r="O185" s="52">
        <f t="shared" si="69"/>
        <v>0</v>
      </c>
      <c r="P185" s="64">
        <f t="shared" si="70"/>
        <v>0</v>
      </c>
      <c r="Q185" s="39" t="str">
        <f t="shared" si="71"/>
        <v/>
      </c>
      <c r="R185" s="52" t="str">
        <f t="shared" si="72"/>
        <v/>
      </c>
      <c r="S185" s="76" t="str">
        <f t="shared" si="73"/>
        <v/>
      </c>
      <c r="T185" s="64" t="str">
        <f t="shared" si="74"/>
        <v/>
      </c>
      <c r="U185" s="27" t="str">
        <f t="shared" si="68"/>
        <v/>
      </c>
      <c r="V185" s="83"/>
    </row>
    <row r="186" spans="1:22" x14ac:dyDescent="0.3">
      <c r="A186" s="5"/>
      <c r="B186" s="6" t="s">
        <v>41</v>
      </c>
      <c r="C186" s="6">
        <v>5</v>
      </c>
      <c r="D186" s="6">
        <v>22.5</v>
      </c>
      <c r="E186" s="22"/>
      <c r="F186" s="22"/>
      <c r="G186" s="22"/>
      <c r="H186" s="22"/>
      <c r="I186" s="22"/>
      <c r="J186" s="27"/>
      <c r="K186" s="22"/>
      <c r="L186" s="22"/>
      <c r="M186" s="22"/>
      <c r="N186" s="22"/>
      <c r="O186" s="52">
        <f t="shared" si="69"/>
        <v>0</v>
      </c>
      <c r="P186" s="64">
        <f t="shared" si="70"/>
        <v>0</v>
      </c>
      <c r="Q186" s="39" t="str">
        <f t="shared" si="71"/>
        <v/>
      </c>
      <c r="R186" s="52" t="str">
        <f t="shared" si="72"/>
        <v/>
      </c>
      <c r="S186" s="76" t="str">
        <f t="shared" si="73"/>
        <v/>
      </c>
      <c r="T186" s="64" t="str">
        <f t="shared" si="74"/>
        <v/>
      </c>
      <c r="U186" s="27" t="str">
        <f t="shared" si="68"/>
        <v/>
      </c>
      <c r="V186" s="83"/>
    </row>
    <row r="187" spans="1:22" x14ac:dyDescent="0.3">
      <c r="A187" s="5">
        <v>99</v>
      </c>
      <c r="B187" s="6" t="s">
        <v>41</v>
      </c>
      <c r="C187" s="6">
        <v>6</v>
      </c>
      <c r="D187" s="6">
        <v>27.5</v>
      </c>
      <c r="E187" s="6">
        <v>0.61819999999999997</v>
      </c>
      <c r="F187" s="6">
        <v>2.2911999999999999</v>
      </c>
      <c r="G187" s="6">
        <v>2.2530999999999999</v>
      </c>
      <c r="H187" s="6">
        <v>3.8100000000000002E-2</v>
      </c>
      <c r="I187" s="6">
        <v>2.2773460999999998E-2</v>
      </c>
      <c r="J187" s="7">
        <v>3.8626479999999998E-2</v>
      </c>
      <c r="K187" s="6">
        <v>97.418000000000006</v>
      </c>
      <c r="L187" s="6">
        <v>86.855099999999993</v>
      </c>
      <c r="M187" s="6">
        <v>0.53320000000000001</v>
      </c>
      <c r="N187" s="6">
        <v>86.321899999999999</v>
      </c>
      <c r="O187" s="51">
        <f t="shared" si="69"/>
        <v>1.9141427464353409</v>
      </c>
      <c r="P187" s="63">
        <f t="shared" si="70"/>
        <v>1.6961181582820097</v>
      </c>
      <c r="Q187" s="38">
        <f t="shared" si="71"/>
        <v>21.802458815333114</v>
      </c>
      <c r="R187" s="51">
        <f t="shared" si="72"/>
        <v>63.749679933923453</v>
      </c>
      <c r="S187" s="75">
        <f t="shared" si="73"/>
        <v>2.7590342857142858</v>
      </c>
      <c r="T187" s="63">
        <f t="shared" si="74"/>
        <v>11.688826965029136</v>
      </c>
      <c r="U187" s="7">
        <f t="shared" si="68"/>
        <v>65.098900526885942</v>
      </c>
      <c r="V187" s="32"/>
    </row>
    <row r="188" spans="1:22" x14ac:dyDescent="0.3">
      <c r="A188" s="5"/>
      <c r="B188" s="6" t="s">
        <v>41</v>
      </c>
      <c r="C188" s="6">
        <v>7</v>
      </c>
      <c r="D188" s="6">
        <v>32.5</v>
      </c>
      <c r="E188" s="22"/>
      <c r="F188" s="22"/>
      <c r="G188" s="22"/>
      <c r="H188" s="22"/>
      <c r="I188" s="22"/>
      <c r="J188" s="27"/>
      <c r="K188" s="22"/>
      <c r="L188" s="22"/>
      <c r="M188" s="22"/>
      <c r="N188" s="22"/>
      <c r="O188" s="52">
        <f t="shared" si="69"/>
        <v>0</v>
      </c>
      <c r="P188" s="64">
        <f t="shared" si="70"/>
        <v>0</v>
      </c>
      <c r="Q188" s="39" t="str">
        <f t="shared" si="71"/>
        <v/>
      </c>
      <c r="R188" s="52" t="str">
        <f t="shared" si="72"/>
        <v/>
      </c>
      <c r="S188" s="76" t="str">
        <f t="shared" si="73"/>
        <v/>
      </c>
      <c r="T188" s="64" t="str">
        <f t="shared" si="74"/>
        <v/>
      </c>
      <c r="U188" s="27" t="str">
        <f t="shared" si="68"/>
        <v/>
      </c>
      <c r="V188" s="83"/>
    </row>
    <row r="189" spans="1:22" x14ac:dyDescent="0.3">
      <c r="A189" s="5"/>
      <c r="B189" s="6" t="s">
        <v>41</v>
      </c>
      <c r="C189" s="6">
        <v>8</v>
      </c>
      <c r="D189" s="6">
        <v>37.5</v>
      </c>
      <c r="E189" s="22"/>
      <c r="F189" s="22"/>
      <c r="G189" s="22"/>
      <c r="H189" s="22"/>
      <c r="I189" s="22"/>
      <c r="J189" s="27"/>
      <c r="K189" s="22"/>
      <c r="L189" s="22"/>
      <c r="M189" s="22"/>
      <c r="N189" s="22"/>
      <c r="O189" s="52">
        <f t="shared" si="69"/>
        <v>0</v>
      </c>
      <c r="P189" s="64">
        <f t="shared" si="70"/>
        <v>0</v>
      </c>
      <c r="Q189" s="39" t="str">
        <f t="shared" si="71"/>
        <v/>
      </c>
      <c r="R189" s="52" t="str">
        <f t="shared" si="72"/>
        <v/>
      </c>
      <c r="S189" s="76" t="str">
        <f t="shared" si="73"/>
        <v/>
      </c>
      <c r="T189" s="64" t="str">
        <f t="shared" si="74"/>
        <v/>
      </c>
      <c r="U189" s="27" t="str">
        <f t="shared" si="68"/>
        <v/>
      </c>
      <c r="V189" s="83"/>
    </row>
    <row r="190" spans="1:22" ht="15" thickBot="1" x14ac:dyDescent="0.35">
      <c r="A190" s="8"/>
      <c r="B190" s="9" t="s">
        <v>41</v>
      </c>
      <c r="C190" s="9">
        <v>9</v>
      </c>
      <c r="D190" s="9">
        <v>42.5</v>
      </c>
      <c r="E190" s="22"/>
      <c r="F190" s="22"/>
      <c r="G190" s="22"/>
      <c r="H190" s="22"/>
      <c r="I190" s="22"/>
      <c r="J190" s="27"/>
      <c r="K190" s="22"/>
      <c r="L190" s="22"/>
      <c r="M190" s="22"/>
      <c r="N190" s="22"/>
      <c r="O190" s="52">
        <f t="shared" si="69"/>
        <v>0</v>
      </c>
      <c r="P190" s="64">
        <f t="shared" si="70"/>
        <v>0</v>
      </c>
      <c r="Q190" s="39" t="str">
        <f t="shared" si="71"/>
        <v/>
      </c>
      <c r="R190" s="52" t="str">
        <f t="shared" si="72"/>
        <v/>
      </c>
      <c r="S190" s="76" t="str">
        <f t="shared" si="73"/>
        <v/>
      </c>
      <c r="T190" s="64" t="str">
        <f t="shared" si="74"/>
        <v/>
      </c>
      <c r="U190" s="27" t="str">
        <f t="shared" si="68"/>
        <v/>
      </c>
      <c r="V190" s="83"/>
    </row>
    <row r="191" spans="1:22" x14ac:dyDescent="0.3">
      <c r="A191" s="2">
        <v>100</v>
      </c>
      <c r="B191" s="3" t="s">
        <v>42</v>
      </c>
      <c r="C191" s="3">
        <v>1</v>
      </c>
      <c r="D191" s="3">
        <v>2.5</v>
      </c>
      <c r="E191" s="3">
        <v>0.61619999999999997</v>
      </c>
      <c r="F191" s="3">
        <v>0.76619999999999999</v>
      </c>
      <c r="G191" s="3">
        <v>0.62239999999999995</v>
      </c>
      <c r="H191" s="3">
        <v>0.14380000000000001</v>
      </c>
      <c r="I191" s="3">
        <v>0.95866666700000003</v>
      </c>
      <c r="J191" s="4">
        <v>4.7240334000000002E-2</v>
      </c>
      <c r="K191" s="3">
        <v>7.2948000000000004</v>
      </c>
      <c r="L191" s="3">
        <v>2.9904000000000002</v>
      </c>
      <c r="M191" s="3">
        <v>0.48249999999999998</v>
      </c>
      <c r="N191" s="3">
        <v>2.5078999999999998</v>
      </c>
      <c r="O191" s="50">
        <f t="shared" si="69"/>
        <v>0.14333376282305657</v>
      </c>
      <c r="P191" s="62">
        <f t="shared" si="70"/>
        <v>4.9277121207427686E-2</v>
      </c>
      <c r="Q191" s="37">
        <f t="shared" si="71"/>
        <v>9.4056641615628873</v>
      </c>
      <c r="R191" s="50">
        <f t="shared" si="72"/>
        <v>7.8337969516449391E-2</v>
      </c>
      <c r="S191" s="74">
        <f t="shared" si="73"/>
        <v>3.3743095714285714</v>
      </c>
      <c r="T191" s="62">
        <f t="shared" si="74"/>
        <v>87.141688297492095</v>
      </c>
      <c r="U191" s="4">
        <f t="shared" si="68"/>
        <v>9.7420218390263571</v>
      </c>
      <c r="V191" s="32"/>
    </row>
    <row r="192" spans="1:22" x14ac:dyDescent="0.3">
      <c r="A192" s="5">
        <v>101</v>
      </c>
      <c r="B192" s="6" t="s">
        <v>42</v>
      </c>
      <c r="C192" s="6">
        <v>2</v>
      </c>
      <c r="D192" s="6">
        <v>7.5</v>
      </c>
      <c r="E192" s="6">
        <v>0.61370000000000002</v>
      </c>
      <c r="F192" s="6">
        <v>0.79679999999999995</v>
      </c>
      <c r="G192" s="6">
        <v>0.62350000000000005</v>
      </c>
      <c r="H192" s="6">
        <v>0.17330000000000001</v>
      </c>
      <c r="I192" s="6">
        <v>0.94647733499999998</v>
      </c>
      <c r="J192" s="7">
        <v>9.4291038999999993E-2</v>
      </c>
      <c r="K192" s="6">
        <v>17.554300000000001</v>
      </c>
      <c r="L192" s="6">
        <v>5.5777000000000001</v>
      </c>
      <c r="M192" s="6">
        <v>0.50749999999999995</v>
      </c>
      <c r="N192" s="6">
        <v>5.0701999999999998</v>
      </c>
      <c r="O192" s="51">
        <f t="shared" si="69"/>
        <v>0.34492019969358745</v>
      </c>
      <c r="P192" s="63">
        <f t="shared" si="70"/>
        <v>9.9623134872163913E-2</v>
      </c>
      <c r="Q192" s="38">
        <f t="shared" si="71"/>
        <v>24.529706482142355</v>
      </c>
      <c r="R192" s="51">
        <f t="shared" si="72"/>
        <v>0.20508061046784304</v>
      </c>
      <c r="S192" s="75">
        <f t="shared" si="73"/>
        <v>6.7350742142857145</v>
      </c>
      <c r="T192" s="63">
        <f t="shared" si="74"/>
        <v>68.530138693104092</v>
      </c>
      <c r="U192" s="7">
        <f t="shared" si="68"/>
        <v>26.359066508169047</v>
      </c>
      <c r="V192" s="32"/>
    </row>
    <row r="193" spans="1:22" x14ac:dyDescent="0.3">
      <c r="A193" s="5"/>
      <c r="B193" s="6"/>
      <c r="C193" s="6">
        <v>3</v>
      </c>
      <c r="D193" s="6">
        <v>12.5</v>
      </c>
      <c r="E193" s="22"/>
      <c r="F193" s="22"/>
      <c r="G193" s="22"/>
      <c r="H193" s="22"/>
      <c r="I193" s="22"/>
      <c r="J193" s="27"/>
      <c r="K193" s="22"/>
      <c r="L193" s="22"/>
      <c r="M193" s="22"/>
      <c r="N193" s="22"/>
      <c r="O193" s="52">
        <f t="shared" si="69"/>
        <v>0</v>
      </c>
      <c r="P193" s="64">
        <f t="shared" si="70"/>
        <v>0</v>
      </c>
      <c r="Q193" s="39" t="str">
        <f t="shared" si="71"/>
        <v/>
      </c>
      <c r="R193" s="52" t="str">
        <f t="shared" si="72"/>
        <v/>
      </c>
      <c r="S193" s="76" t="str">
        <f t="shared" si="73"/>
        <v/>
      </c>
      <c r="T193" s="64" t="str">
        <f t="shared" si="74"/>
        <v/>
      </c>
      <c r="U193" s="27" t="str">
        <f t="shared" si="68"/>
        <v/>
      </c>
      <c r="V193" s="83"/>
    </row>
    <row r="194" spans="1:22" x14ac:dyDescent="0.3">
      <c r="A194" s="5">
        <v>103</v>
      </c>
      <c r="B194" s="6" t="s">
        <v>42</v>
      </c>
      <c r="C194" s="6">
        <v>4</v>
      </c>
      <c r="D194" s="6">
        <v>17.5</v>
      </c>
      <c r="E194" s="6">
        <v>0.61670000000000003</v>
      </c>
      <c r="F194" s="6">
        <v>0.79510000000000003</v>
      </c>
      <c r="G194" s="6">
        <v>0.65080000000000005</v>
      </c>
      <c r="H194" s="6">
        <v>0.14430000000000001</v>
      </c>
      <c r="I194" s="6">
        <v>0.80885650200000003</v>
      </c>
      <c r="J194" s="7">
        <v>0.111623079</v>
      </c>
      <c r="K194" s="6">
        <v>27.488099999999999</v>
      </c>
      <c r="L194" s="6">
        <v>7.4873000000000003</v>
      </c>
      <c r="M194" s="6">
        <v>0.46389999999999998</v>
      </c>
      <c r="N194" s="6">
        <v>7.0233999999999996</v>
      </c>
      <c r="O194" s="51">
        <f t="shared" si="69"/>
        <v>0.54010703595115162</v>
      </c>
      <c r="P194" s="63">
        <f t="shared" si="70"/>
        <v>0.13800108979155773</v>
      </c>
      <c r="Q194" s="38">
        <f t="shared" si="71"/>
        <v>40.210594615959387</v>
      </c>
      <c r="R194" s="51">
        <f t="shared" si="72"/>
        <v>1.0145388765983743</v>
      </c>
      <c r="S194" s="75">
        <f t="shared" si="73"/>
        <v>7.9730770714285724</v>
      </c>
      <c r="T194" s="63">
        <f t="shared" si="74"/>
        <v>50.801789436013671</v>
      </c>
      <c r="U194" s="7">
        <f t="shared" ref="U194:U257" si="75" xml:space="preserve"> IF( Q194 = "", "", 100 * Q194 /  (Q194 + T194) )</f>
        <v>44.181454023879795</v>
      </c>
      <c r="V194" s="32"/>
    </row>
    <row r="195" spans="1:22" x14ac:dyDescent="0.3">
      <c r="A195" s="5">
        <v>104</v>
      </c>
      <c r="B195" s="6" t="s">
        <v>42</v>
      </c>
      <c r="C195" s="6">
        <v>5</v>
      </c>
      <c r="D195" s="6">
        <v>22.5</v>
      </c>
      <c r="E195" s="6">
        <v>0.61880000000000002</v>
      </c>
      <c r="F195" s="6">
        <v>0.82220000000000004</v>
      </c>
      <c r="G195" s="6">
        <v>0.66900000000000004</v>
      </c>
      <c r="H195" s="6">
        <v>0.1532</v>
      </c>
      <c r="I195" s="6">
        <v>0.75319567399999998</v>
      </c>
      <c r="J195" s="7">
        <v>0.119072689</v>
      </c>
      <c r="K195" s="6">
        <v>33.785499999999999</v>
      </c>
      <c r="L195" s="6">
        <v>8.5210000000000008</v>
      </c>
      <c r="M195" s="6">
        <v>0.47520000000000001</v>
      </c>
      <c r="N195" s="6">
        <v>8.0457999999999998</v>
      </c>
      <c r="O195" s="51">
        <f t="shared" ref="O195:O258" si="76" xml:space="preserve"> IF( K195 / (5 * PI() * 1.8 ^ 2) = 0,  , K195 / (5 * PI() * 1.8 ^ 2) )</f>
        <v>0.66384312713965798</v>
      </c>
      <c r="P195" s="63">
        <f t="shared" ref="P195:P258" si="77" xml:space="preserve"> IF( N195 / (5 * PI() * 1.8 ^ 2) = 0,  , N195 / (5 * PI() * 1.8 ^ 2) )</f>
        <v>0.15808998038626806</v>
      </c>
      <c r="Q195" s="38">
        <f t="shared" ref="Q195:Q258" si="78" xml:space="preserve"> IF( 100 * (O195 - P195) = 0, "", 100 * (O195 - P195) )</f>
        <v>50.575314675338987</v>
      </c>
      <c r="R195" s="51">
        <f t="shared" ref="R195:R258" si="79" xml:space="preserve"> IF( 100 * ( ( P195 - J195 ) / 2.6 ) = 0, "", 100 * ( ( P195 - J195 ) / 2.6 ) )</f>
        <v>1.5006650533180026</v>
      </c>
      <c r="S195" s="75">
        <f t="shared" ref="S195:S258" si="80" xml:space="preserve"> IF( 100 * ( J195 / 1.4 ) = 0, "", 100 * ( J195 / 1.4 ) )</f>
        <v>8.5051920714285725</v>
      </c>
      <c r="T195" s="63">
        <f t="shared" ref="T195:T258" si="81" xml:space="preserve"> IF( Q195 = "", "", 100 - (Q195 + R195 + S195) )</f>
        <v>39.418828199914437</v>
      </c>
      <c r="U195" s="7">
        <f t="shared" si="75"/>
        <v>56.198451431938885</v>
      </c>
      <c r="V195" s="32"/>
    </row>
    <row r="196" spans="1:22" x14ac:dyDescent="0.3">
      <c r="A196" s="5"/>
      <c r="B196" s="6" t="s">
        <v>42</v>
      </c>
      <c r="C196" s="6">
        <v>6</v>
      </c>
      <c r="D196" s="6">
        <v>27.5</v>
      </c>
      <c r="E196" s="22"/>
      <c r="F196" s="22"/>
      <c r="G196" s="22"/>
      <c r="H196" s="22"/>
      <c r="I196" s="22"/>
      <c r="J196" s="27"/>
      <c r="K196" s="22"/>
      <c r="L196" s="22"/>
      <c r="M196" s="22"/>
      <c r="N196" s="22"/>
      <c r="O196" s="52">
        <f t="shared" si="76"/>
        <v>0</v>
      </c>
      <c r="P196" s="64">
        <f t="shared" si="77"/>
        <v>0</v>
      </c>
      <c r="Q196" s="39" t="str">
        <f t="shared" si="78"/>
        <v/>
      </c>
      <c r="R196" s="52" t="str">
        <f t="shared" si="79"/>
        <v/>
      </c>
      <c r="S196" s="76" t="str">
        <f t="shared" si="80"/>
        <v/>
      </c>
      <c r="T196" s="64" t="str">
        <f t="shared" si="81"/>
        <v/>
      </c>
      <c r="U196" s="27" t="str">
        <f t="shared" si="75"/>
        <v/>
      </c>
      <c r="V196" s="83"/>
    </row>
    <row r="197" spans="1:22" x14ac:dyDescent="0.3">
      <c r="A197" s="5"/>
      <c r="B197" s="6" t="s">
        <v>42</v>
      </c>
      <c r="C197" s="6">
        <v>7</v>
      </c>
      <c r="D197" s="6">
        <v>32.5</v>
      </c>
      <c r="E197" s="22"/>
      <c r="F197" s="22"/>
      <c r="G197" s="22"/>
      <c r="H197" s="22"/>
      <c r="I197" s="22"/>
      <c r="J197" s="27"/>
      <c r="K197" s="22"/>
      <c r="L197" s="22"/>
      <c r="M197" s="22"/>
      <c r="N197" s="22"/>
      <c r="O197" s="52">
        <f t="shared" si="76"/>
        <v>0</v>
      </c>
      <c r="P197" s="64">
        <f t="shared" si="77"/>
        <v>0</v>
      </c>
      <c r="Q197" s="39" t="str">
        <f t="shared" si="78"/>
        <v/>
      </c>
      <c r="R197" s="52" t="str">
        <f t="shared" si="79"/>
        <v/>
      </c>
      <c r="S197" s="76" t="str">
        <f t="shared" si="80"/>
        <v/>
      </c>
      <c r="T197" s="64" t="str">
        <f t="shared" si="81"/>
        <v/>
      </c>
      <c r="U197" s="27" t="str">
        <f t="shared" si="75"/>
        <v/>
      </c>
      <c r="V197" s="83"/>
    </row>
    <row r="198" spans="1:22" x14ac:dyDescent="0.3">
      <c r="A198" s="5"/>
      <c r="B198" s="6" t="s">
        <v>42</v>
      </c>
      <c r="C198" s="6">
        <v>8</v>
      </c>
      <c r="D198" s="6">
        <v>37.5</v>
      </c>
      <c r="E198" s="22"/>
      <c r="F198" s="22"/>
      <c r="G198" s="22"/>
      <c r="H198" s="22"/>
      <c r="I198" s="22"/>
      <c r="J198" s="27"/>
      <c r="K198" s="22"/>
      <c r="L198" s="22"/>
      <c r="M198" s="22"/>
      <c r="N198" s="22"/>
      <c r="O198" s="52">
        <f t="shared" si="76"/>
        <v>0</v>
      </c>
      <c r="P198" s="64">
        <f t="shared" si="77"/>
        <v>0</v>
      </c>
      <c r="Q198" s="39" t="str">
        <f t="shared" si="78"/>
        <v/>
      </c>
      <c r="R198" s="52" t="str">
        <f t="shared" si="79"/>
        <v/>
      </c>
      <c r="S198" s="76" t="str">
        <f t="shared" si="80"/>
        <v/>
      </c>
      <c r="T198" s="64" t="str">
        <f t="shared" si="81"/>
        <v/>
      </c>
      <c r="U198" s="27" t="str">
        <f t="shared" si="75"/>
        <v/>
      </c>
      <c r="V198" s="83"/>
    </row>
    <row r="199" spans="1:22" ht="15" thickBot="1" x14ac:dyDescent="0.35">
      <c r="A199" s="8"/>
      <c r="B199" s="9" t="s">
        <v>42</v>
      </c>
      <c r="C199" s="9">
        <v>9</v>
      </c>
      <c r="D199" s="9">
        <v>42.5</v>
      </c>
      <c r="E199" s="22"/>
      <c r="F199" s="22"/>
      <c r="G199" s="22"/>
      <c r="H199" s="22"/>
      <c r="I199" s="22"/>
      <c r="J199" s="27"/>
      <c r="K199" s="22"/>
      <c r="L199" s="22"/>
      <c r="M199" s="22"/>
      <c r="N199" s="22"/>
      <c r="O199" s="52">
        <f t="shared" si="76"/>
        <v>0</v>
      </c>
      <c r="P199" s="64">
        <f t="shared" si="77"/>
        <v>0</v>
      </c>
      <c r="Q199" s="39" t="str">
        <f t="shared" si="78"/>
        <v/>
      </c>
      <c r="R199" s="52" t="str">
        <f t="shared" si="79"/>
        <v/>
      </c>
      <c r="S199" s="76" t="str">
        <f t="shared" si="80"/>
        <v/>
      </c>
      <c r="T199" s="64" t="str">
        <f t="shared" si="81"/>
        <v/>
      </c>
      <c r="U199" s="27" t="str">
        <f t="shared" si="75"/>
        <v/>
      </c>
      <c r="V199" s="83"/>
    </row>
    <row r="200" spans="1:22" x14ac:dyDescent="0.3">
      <c r="A200" s="2">
        <v>105</v>
      </c>
      <c r="B200" s="3" t="s">
        <v>43</v>
      </c>
      <c r="C200" s="3">
        <v>1</v>
      </c>
      <c r="D200" s="3">
        <v>2.5</v>
      </c>
      <c r="E200" s="3">
        <v>0.61070000000000002</v>
      </c>
      <c r="F200" s="3">
        <v>0.70269999999999999</v>
      </c>
      <c r="G200" s="3">
        <v>0.61950000000000005</v>
      </c>
      <c r="H200" s="3">
        <v>8.3199999999999996E-2</v>
      </c>
      <c r="I200" s="3">
        <v>0.90434782599999997</v>
      </c>
      <c r="J200" s="4">
        <v>7.3877690999999995E-2</v>
      </c>
      <c r="K200" s="3">
        <v>37.305599999999998</v>
      </c>
      <c r="L200" s="3">
        <v>4.6776999999999997</v>
      </c>
      <c r="M200" s="3">
        <v>0.52010000000000001</v>
      </c>
      <c r="N200" s="3">
        <v>4.1576000000000004</v>
      </c>
      <c r="O200" s="50">
        <f t="shared" si="76"/>
        <v>0.73300872160605068</v>
      </c>
      <c r="P200" s="62">
        <f t="shared" si="77"/>
        <v>8.1691677950477048E-2</v>
      </c>
      <c r="Q200" s="37">
        <f t="shared" si="78"/>
        <v>65.131704365557368</v>
      </c>
      <c r="R200" s="50">
        <f t="shared" si="79"/>
        <v>0.30053795963373281</v>
      </c>
      <c r="S200" s="74">
        <f t="shared" si="80"/>
        <v>5.2769779285714291</v>
      </c>
      <c r="T200" s="62">
        <f t="shared" si="81"/>
        <v>29.290779746237476</v>
      </c>
      <c r="U200" s="4">
        <f t="shared" si="75"/>
        <v>68.979020175366685</v>
      </c>
      <c r="V200" s="32"/>
    </row>
    <row r="201" spans="1:22" x14ac:dyDescent="0.3">
      <c r="A201" s="5">
        <v>106</v>
      </c>
      <c r="B201" s="6" t="s">
        <v>43</v>
      </c>
      <c r="C201" s="6">
        <v>2</v>
      </c>
      <c r="D201" s="6">
        <v>7.5</v>
      </c>
      <c r="E201" s="6">
        <v>0.61150000000000004</v>
      </c>
      <c r="F201" s="6">
        <v>0.75819999999999999</v>
      </c>
      <c r="G201" s="6">
        <v>0.63090000000000002</v>
      </c>
      <c r="H201" s="6">
        <v>0.1273</v>
      </c>
      <c r="I201" s="6">
        <v>0.86775732800000005</v>
      </c>
      <c r="J201" s="7">
        <v>9.6593665999999995E-2</v>
      </c>
      <c r="K201" s="6">
        <v>46.6252</v>
      </c>
      <c r="L201" s="6">
        <v>6.1856999999999998</v>
      </c>
      <c r="M201" s="6">
        <v>0.52049999999999996</v>
      </c>
      <c r="N201" s="6">
        <v>5.6651999999999996</v>
      </c>
      <c r="O201" s="51">
        <f t="shared" si="76"/>
        <v>0.91612729045039976</v>
      </c>
      <c r="P201" s="63">
        <f t="shared" si="77"/>
        <v>0.11131414612397597</v>
      </c>
      <c r="Q201" s="38">
        <f t="shared" si="78"/>
        <v>80.481314432642378</v>
      </c>
      <c r="R201" s="51">
        <f t="shared" si="79"/>
        <v>0.56617231246061439</v>
      </c>
      <c r="S201" s="75">
        <f t="shared" si="80"/>
        <v>6.8995475714285712</v>
      </c>
      <c r="T201" s="63">
        <f t="shared" si="81"/>
        <v>12.052965683468443</v>
      </c>
      <c r="U201" s="7">
        <f t="shared" si="75"/>
        <v>86.9745939900926</v>
      </c>
      <c r="V201" s="32"/>
    </row>
    <row r="202" spans="1:22" x14ac:dyDescent="0.3">
      <c r="A202" s="5">
        <v>107</v>
      </c>
      <c r="B202" s="6" t="s">
        <v>43</v>
      </c>
      <c r="C202" s="6">
        <v>3</v>
      </c>
      <c r="D202" s="6">
        <v>12.5</v>
      </c>
      <c r="E202" s="6">
        <v>0.67789999999999995</v>
      </c>
      <c r="F202" s="6">
        <v>0.84379999999999999</v>
      </c>
      <c r="G202" s="6">
        <v>0.67810000000000004</v>
      </c>
      <c r="H202" s="6">
        <v>0.16569999999999999</v>
      </c>
      <c r="I202" s="6">
        <v>0.998794454</v>
      </c>
      <c r="J202" s="7">
        <v>0.103955963</v>
      </c>
      <c r="K202" s="6">
        <v>32.652799999999999</v>
      </c>
      <c r="L202" s="6">
        <v>5.7759</v>
      </c>
      <c r="M202" s="6">
        <v>0.4788</v>
      </c>
      <c r="N202" s="6">
        <v>5.2971000000000004</v>
      </c>
      <c r="O202" s="51">
        <f t="shared" si="76"/>
        <v>0.64158697849272095</v>
      </c>
      <c r="P202" s="63">
        <f t="shared" si="77"/>
        <v>0.10408143815457763</v>
      </c>
      <c r="Q202" s="38">
        <f t="shared" si="78"/>
        <v>53.750554033814332</v>
      </c>
      <c r="R202" s="51">
        <f t="shared" si="79"/>
        <v>4.8259674837549376E-3</v>
      </c>
      <c r="S202" s="75">
        <f t="shared" si="80"/>
        <v>7.4254259285714292</v>
      </c>
      <c r="T202" s="63">
        <f t="shared" si="81"/>
        <v>38.819194070130486</v>
      </c>
      <c r="U202" s="7">
        <f t="shared" si="75"/>
        <v>58.064924162328772</v>
      </c>
      <c r="V202" s="32"/>
    </row>
    <row r="203" spans="1:22" x14ac:dyDescent="0.3">
      <c r="A203" s="5">
        <v>108</v>
      </c>
      <c r="B203" s="6" t="s">
        <v>43</v>
      </c>
      <c r="C203" s="6">
        <v>4</v>
      </c>
      <c r="D203" s="6">
        <v>17.5</v>
      </c>
      <c r="E203" s="6">
        <v>0.61319999999999997</v>
      </c>
      <c r="F203" s="6">
        <v>0.81540000000000001</v>
      </c>
      <c r="G203" s="6">
        <v>0.65810000000000002</v>
      </c>
      <c r="H203" s="6">
        <v>0.1573</v>
      </c>
      <c r="I203" s="6">
        <v>0.77794263100000005</v>
      </c>
      <c r="J203" s="7">
        <v>3.2510957E-2</v>
      </c>
      <c r="K203" s="6">
        <v>43.393500000000003</v>
      </c>
      <c r="L203" s="6">
        <v>2.6070000000000002</v>
      </c>
      <c r="M203" s="6">
        <v>0.48010000000000003</v>
      </c>
      <c r="N203" s="6">
        <v>2.1269</v>
      </c>
      <c r="O203" s="51">
        <f t="shared" si="76"/>
        <v>0.85262839790841483</v>
      </c>
      <c r="P203" s="63">
        <f t="shared" si="77"/>
        <v>4.1790944254586689E-2</v>
      </c>
      <c r="Q203" s="38">
        <f t="shared" si="78"/>
        <v>81.083745365382811</v>
      </c>
      <c r="R203" s="51">
        <f t="shared" si="79"/>
        <v>0.35692258671487259</v>
      </c>
      <c r="S203" s="75">
        <f t="shared" si="80"/>
        <v>2.3222112142857148</v>
      </c>
      <c r="T203" s="63">
        <f t="shared" si="81"/>
        <v>16.237120833616601</v>
      </c>
      <c r="U203" s="7">
        <f t="shared" si="75"/>
        <v>83.315889523203253</v>
      </c>
      <c r="V203" s="32"/>
    </row>
    <row r="204" spans="1:22" x14ac:dyDescent="0.3">
      <c r="A204" s="5"/>
      <c r="B204" s="6" t="s">
        <v>43</v>
      </c>
      <c r="C204" s="6">
        <v>5</v>
      </c>
      <c r="D204" s="6">
        <v>22.5</v>
      </c>
      <c r="E204" s="22"/>
      <c r="F204" s="22"/>
      <c r="G204" s="22"/>
      <c r="H204" s="22"/>
      <c r="I204" s="22"/>
      <c r="J204" s="27"/>
      <c r="K204" s="22"/>
      <c r="L204" s="22"/>
      <c r="M204" s="22"/>
      <c r="N204" s="22"/>
      <c r="O204" s="52">
        <f t="shared" si="76"/>
        <v>0</v>
      </c>
      <c r="P204" s="64">
        <f t="shared" si="77"/>
        <v>0</v>
      </c>
      <c r="Q204" s="39" t="str">
        <f t="shared" si="78"/>
        <v/>
      </c>
      <c r="R204" s="52" t="str">
        <f t="shared" si="79"/>
        <v/>
      </c>
      <c r="S204" s="76" t="str">
        <f t="shared" si="80"/>
        <v/>
      </c>
      <c r="T204" s="64" t="str">
        <f t="shared" si="81"/>
        <v/>
      </c>
      <c r="U204" s="27" t="str">
        <f t="shared" si="75"/>
        <v/>
      </c>
      <c r="V204" s="83"/>
    </row>
    <row r="205" spans="1:22" x14ac:dyDescent="0.3">
      <c r="A205" s="5"/>
      <c r="B205" s="6" t="s">
        <v>43</v>
      </c>
      <c r="C205" s="6">
        <v>6</v>
      </c>
      <c r="D205" s="6">
        <v>27.5</v>
      </c>
      <c r="E205" s="22"/>
      <c r="F205" s="22"/>
      <c r="G205" s="22"/>
      <c r="H205" s="22"/>
      <c r="I205" s="22"/>
      <c r="J205" s="27"/>
      <c r="K205" s="22"/>
      <c r="L205" s="22"/>
      <c r="M205" s="22"/>
      <c r="N205" s="22"/>
      <c r="O205" s="52">
        <f t="shared" si="76"/>
        <v>0</v>
      </c>
      <c r="P205" s="64">
        <f t="shared" si="77"/>
        <v>0</v>
      </c>
      <c r="Q205" s="39" t="str">
        <f t="shared" si="78"/>
        <v/>
      </c>
      <c r="R205" s="52" t="str">
        <f t="shared" si="79"/>
        <v/>
      </c>
      <c r="S205" s="76" t="str">
        <f t="shared" si="80"/>
        <v/>
      </c>
      <c r="T205" s="64" t="str">
        <f t="shared" si="81"/>
        <v/>
      </c>
      <c r="U205" s="27" t="str">
        <f t="shared" si="75"/>
        <v/>
      </c>
      <c r="V205" s="83"/>
    </row>
    <row r="206" spans="1:22" x14ac:dyDescent="0.3">
      <c r="A206" s="5"/>
      <c r="B206" s="6" t="s">
        <v>43</v>
      </c>
      <c r="C206" s="6">
        <v>7</v>
      </c>
      <c r="D206" s="6">
        <v>32.5</v>
      </c>
      <c r="E206" s="22"/>
      <c r="F206" s="22"/>
      <c r="G206" s="22"/>
      <c r="H206" s="22"/>
      <c r="I206" s="22"/>
      <c r="J206" s="27"/>
      <c r="K206" s="22"/>
      <c r="L206" s="22"/>
      <c r="M206" s="22"/>
      <c r="N206" s="22"/>
      <c r="O206" s="52">
        <f t="shared" si="76"/>
        <v>0</v>
      </c>
      <c r="P206" s="64">
        <f t="shared" si="77"/>
        <v>0</v>
      </c>
      <c r="Q206" s="39" t="str">
        <f t="shared" si="78"/>
        <v/>
      </c>
      <c r="R206" s="52" t="str">
        <f t="shared" si="79"/>
        <v/>
      </c>
      <c r="S206" s="76" t="str">
        <f t="shared" si="80"/>
        <v/>
      </c>
      <c r="T206" s="64" t="str">
        <f t="shared" si="81"/>
        <v/>
      </c>
      <c r="U206" s="27" t="str">
        <f t="shared" si="75"/>
        <v/>
      </c>
      <c r="V206" s="83"/>
    </row>
    <row r="207" spans="1:22" x14ac:dyDescent="0.3">
      <c r="A207" s="5"/>
      <c r="B207" s="6" t="s">
        <v>43</v>
      </c>
      <c r="C207" s="6">
        <v>8</v>
      </c>
      <c r="D207" s="6">
        <v>37.5</v>
      </c>
      <c r="E207" s="22"/>
      <c r="F207" s="22"/>
      <c r="G207" s="22"/>
      <c r="H207" s="22"/>
      <c r="I207" s="22"/>
      <c r="J207" s="27"/>
      <c r="K207" s="22"/>
      <c r="L207" s="22"/>
      <c r="M207" s="22"/>
      <c r="N207" s="22"/>
      <c r="O207" s="52">
        <f t="shared" si="76"/>
        <v>0</v>
      </c>
      <c r="P207" s="64">
        <f t="shared" si="77"/>
        <v>0</v>
      </c>
      <c r="Q207" s="39" t="str">
        <f t="shared" si="78"/>
        <v/>
      </c>
      <c r="R207" s="52" t="str">
        <f t="shared" si="79"/>
        <v/>
      </c>
      <c r="S207" s="76" t="str">
        <f t="shared" si="80"/>
        <v/>
      </c>
      <c r="T207" s="64" t="str">
        <f t="shared" si="81"/>
        <v/>
      </c>
      <c r="U207" s="27" t="str">
        <f t="shared" si="75"/>
        <v/>
      </c>
      <c r="V207" s="83"/>
    </row>
    <row r="208" spans="1:22" ht="15" thickBot="1" x14ac:dyDescent="0.35">
      <c r="A208" s="8"/>
      <c r="B208" s="9" t="s">
        <v>43</v>
      </c>
      <c r="C208" s="9">
        <v>9</v>
      </c>
      <c r="D208" s="9">
        <v>42.5</v>
      </c>
      <c r="E208" s="22"/>
      <c r="F208" s="22"/>
      <c r="G208" s="22"/>
      <c r="H208" s="22"/>
      <c r="I208" s="22"/>
      <c r="J208" s="27"/>
      <c r="K208" s="22"/>
      <c r="L208" s="22"/>
      <c r="M208" s="22"/>
      <c r="N208" s="22"/>
      <c r="O208" s="52">
        <f t="shared" si="76"/>
        <v>0</v>
      </c>
      <c r="P208" s="64">
        <f t="shared" si="77"/>
        <v>0</v>
      </c>
      <c r="Q208" s="39" t="str">
        <f t="shared" si="78"/>
        <v/>
      </c>
      <c r="R208" s="52" t="str">
        <f t="shared" si="79"/>
        <v/>
      </c>
      <c r="S208" s="76" t="str">
        <f t="shared" si="80"/>
        <v/>
      </c>
      <c r="T208" s="64" t="str">
        <f t="shared" si="81"/>
        <v/>
      </c>
      <c r="U208" s="27" t="str">
        <f t="shared" si="75"/>
        <v/>
      </c>
      <c r="V208" s="83"/>
    </row>
    <row r="209" spans="1:22" x14ac:dyDescent="0.3">
      <c r="A209" s="2">
        <v>110</v>
      </c>
      <c r="B209" s="3" t="s">
        <v>44</v>
      </c>
      <c r="C209" s="3">
        <v>1</v>
      </c>
      <c r="D209" s="3">
        <v>2.5</v>
      </c>
      <c r="E209" s="3">
        <v>0.61660000000000004</v>
      </c>
      <c r="F209" s="3">
        <v>0.82399999999999995</v>
      </c>
      <c r="G209" s="3">
        <v>0.64059999999999995</v>
      </c>
      <c r="H209" s="3">
        <v>0.18340000000000001</v>
      </c>
      <c r="I209" s="3">
        <v>0.88428158099999998</v>
      </c>
      <c r="J209" s="4">
        <v>0.10304959599999999</v>
      </c>
      <c r="K209" s="3">
        <v>37.609400000000001</v>
      </c>
      <c r="L209" s="3">
        <v>6.4081999999999999</v>
      </c>
      <c r="M209" s="3">
        <v>0.4773</v>
      </c>
      <c r="N209" s="3">
        <v>5.9309000000000003</v>
      </c>
      <c r="O209" s="50">
        <f t="shared" si="76"/>
        <v>0.73897801440991706</v>
      </c>
      <c r="P209" s="62">
        <f t="shared" si="77"/>
        <v>0.11653482123255827</v>
      </c>
      <c r="Q209" s="37">
        <f t="shared" si="78"/>
        <v>62.244319317735872</v>
      </c>
      <c r="R209" s="50">
        <f t="shared" si="79"/>
        <v>0.51866250894454935</v>
      </c>
      <c r="S209" s="74">
        <f t="shared" si="80"/>
        <v>7.3606854285714283</v>
      </c>
      <c r="T209" s="62">
        <f t="shared" si="81"/>
        <v>29.876332744748154</v>
      </c>
      <c r="U209" s="4">
        <f t="shared" si="75"/>
        <v>67.568257414761348</v>
      </c>
      <c r="V209" s="32"/>
    </row>
    <row r="210" spans="1:22" x14ac:dyDescent="0.3">
      <c r="A210" s="5">
        <v>111</v>
      </c>
      <c r="B210" s="6" t="s">
        <v>44</v>
      </c>
      <c r="C210" s="6">
        <v>2</v>
      </c>
      <c r="D210" s="6">
        <v>7.5</v>
      </c>
      <c r="E210" s="6">
        <v>0.61380000000000001</v>
      </c>
      <c r="F210" s="6">
        <v>0.82589999999999997</v>
      </c>
      <c r="G210" s="6">
        <v>0.66269999999999996</v>
      </c>
      <c r="H210" s="6">
        <v>0.16320000000000001</v>
      </c>
      <c r="I210" s="6">
        <v>0.76944837300000002</v>
      </c>
      <c r="J210" s="7">
        <v>0.111036307</v>
      </c>
      <c r="K210" s="6">
        <v>45.297899999999998</v>
      </c>
      <c r="L210" s="6">
        <v>7.8185000000000002</v>
      </c>
      <c r="M210" s="6">
        <v>0.47420000000000001</v>
      </c>
      <c r="N210" s="6">
        <v>7.3442999999999996</v>
      </c>
      <c r="O210" s="51">
        <f t="shared" si="76"/>
        <v>0.89004749341757594</v>
      </c>
      <c r="P210" s="63">
        <f t="shared" si="77"/>
        <v>0.14430637636417368</v>
      </c>
      <c r="Q210" s="38">
        <f t="shared" si="78"/>
        <v>74.574111705340229</v>
      </c>
      <c r="R210" s="51">
        <f t="shared" si="79"/>
        <v>1.2796180524682181</v>
      </c>
      <c r="S210" s="75">
        <f t="shared" si="80"/>
        <v>7.9311647857142873</v>
      </c>
      <c r="T210" s="63">
        <f t="shared" si="81"/>
        <v>16.215105456477261</v>
      </c>
      <c r="U210" s="7">
        <f t="shared" si="75"/>
        <v>82.139833381781017</v>
      </c>
      <c r="V210" s="32"/>
    </row>
    <row r="211" spans="1:22" x14ac:dyDescent="0.3">
      <c r="A211" s="5"/>
      <c r="B211" s="6" t="s">
        <v>44</v>
      </c>
      <c r="C211" s="6">
        <v>3</v>
      </c>
      <c r="D211" s="6">
        <v>12.5</v>
      </c>
      <c r="E211" s="22"/>
      <c r="F211" s="22"/>
      <c r="G211" s="22"/>
      <c r="H211" s="22"/>
      <c r="I211" s="22"/>
      <c r="J211" s="27"/>
      <c r="K211" s="22"/>
      <c r="L211" s="22"/>
      <c r="M211" s="22"/>
      <c r="N211" s="22"/>
      <c r="O211" s="52">
        <f t="shared" si="76"/>
        <v>0</v>
      </c>
      <c r="P211" s="64">
        <f t="shared" si="77"/>
        <v>0</v>
      </c>
      <c r="Q211" s="39" t="str">
        <f t="shared" si="78"/>
        <v/>
      </c>
      <c r="R211" s="52" t="str">
        <f t="shared" si="79"/>
        <v/>
      </c>
      <c r="S211" s="76" t="str">
        <f t="shared" si="80"/>
        <v/>
      </c>
      <c r="T211" s="64" t="str">
        <f t="shared" si="81"/>
        <v/>
      </c>
      <c r="U211" s="27" t="str">
        <f t="shared" si="75"/>
        <v/>
      </c>
      <c r="V211" s="83"/>
    </row>
    <row r="212" spans="1:22" x14ac:dyDescent="0.3">
      <c r="A212" s="5"/>
      <c r="B212" s="6" t="s">
        <v>44</v>
      </c>
      <c r="C212" s="6">
        <v>4</v>
      </c>
      <c r="D212" s="6">
        <v>17.5</v>
      </c>
      <c r="E212" s="22"/>
      <c r="F212" s="22"/>
      <c r="G212" s="22"/>
      <c r="H212" s="22"/>
      <c r="I212" s="22"/>
      <c r="J212" s="27"/>
      <c r="K212" s="22"/>
      <c r="L212" s="22"/>
      <c r="M212" s="22"/>
      <c r="N212" s="22"/>
      <c r="O212" s="52">
        <f t="shared" si="76"/>
        <v>0</v>
      </c>
      <c r="P212" s="64">
        <f t="shared" si="77"/>
        <v>0</v>
      </c>
      <c r="Q212" s="39" t="str">
        <f t="shared" si="78"/>
        <v/>
      </c>
      <c r="R212" s="52" t="str">
        <f t="shared" si="79"/>
        <v/>
      </c>
      <c r="S212" s="76" t="str">
        <f t="shared" si="80"/>
        <v/>
      </c>
      <c r="T212" s="64" t="str">
        <f t="shared" si="81"/>
        <v/>
      </c>
      <c r="U212" s="27" t="str">
        <f t="shared" si="75"/>
        <v/>
      </c>
      <c r="V212" s="83"/>
    </row>
    <row r="213" spans="1:22" x14ac:dyDescent="0.3">
      <c r="A213" s="5"/>
      <c r="B213" s="6" t="s">
        <v>44</v>
      </c>
      <c r="C213" s="6">
        <v>5</v>
      </c>
      <c r="D213" s="6">
        <v>22.5</v>
      </c>
      <c r="E213" s="22"/>
      <c r="F213" s="22"/>
      <c r="G213" s="22"/>
      <c r="H213" s="22"/>
      <c r="I213" s="22"/>
      <c r="J213" s="27"/>
      <c r="K213" s="22"/>
      <c r="L213" s="22"/>
      <c r="M213" s="22"/>
      <c r="N213" s="22"/>
      <c r="O213" s="52">
        <f t="shared" si="76"/>
        <v>0</v>
      </c>
      <c r="P213" s="64">
        <f t="shared" si="77"/>
        <v>0</v>
      </c>
      <c r="Q213" s="39" t="str">
        <f t="shared" si="78"/>
        <v/>
      </c>
      <c r="R213" s="52" t="str">
        <f t="shared" si="79"/>
        <v/>
      </c>
      <c r="S213" s="76" t="str">
        <f t="shared" si="80"/>
        <v/>
      </c>
      <c r="T213" s="64" t="str">
        <f t="shared" si="81"/>
        <v/>
      </c>
      <c r="U213" s="27" t="str">
        <f t="shared" si="75"/>
        <v/>
      </c>
      <c r="V213" s="83"/>
    </row>
    <row r="214" spans="1:22" x14ac:dyDescent="0.3">
      <c r="A214" s="5"/>
      <c r="B214" s="6" t="s">
        <v>44</v>
      </c>
      <c r="C214" s="6">
        <v>6</v>
      </c>
      <c r="D214" s="6">
        <v>27.5</v>
      </c>
      <c r="E214" s="22"/>
      <c r="F214" s="22"/>
      <c r="G214" s="22"/>
      <c r="H214" s="22"/>
      <c r="I214" s="22"/>
      <c r="J214" s="27"/>
      <c r="K214" s="22"/>
      <c r="L214" s="22"/>
      <c r="M214" s="22"/>
      <c r="N214" s="22"/>
      <c r="O214" s="52">
        <f t="shared" si="76"/>
        <v>0</v>
      </c>
      <c r="P214" s="64">
        <f t="shared" si="77"/>
        <v>0</v>
      </c>
      <c r="Q214" s="39" t="str">
        <f t="shared" si="78"/>
        <v/>
      </c>
      <c r="R214" s="52" t="str">
        <f t="shared" si="79"/>
        <v/>
      </c>
      <c r="S214" s="76" t="str">
        <f t="shared" si="80"/>
        <v/>
      </c>
      <c r="T214" s="64" t="str">
        <f t="shared" si="81"/>
        <v/>
      </c>
      <c r="U214" s="27" t="str">
        <f t="shared" si="75"/>
        <v/>
      </c>
      <c r="V214" s="83"/>
    </row>
    <row r="215" spans="1:22" x14ac:dyDescent="0.3">
      <c r="A215" s="5"/>
      <c r="B215" s="6" t="s">
        <v>44</v>
      </c>
      <c r="C215" s="6">
        <v>7</v>
      </c>
      <c r="D215" s="6">
        <v>32.5</v>
      </c>
      <c r="E215" s="22"/>
      <c r="F215" s="22"/>
      <c r="G215" s="22"/>
      <c r="H215" s="22"/>
      <c r="I215" s="22"/>
      <c r="J215" s="27"/>
      <c r="K215" s="22"/>
      <c r="L215" s="22"/>
      <c r="M215" s="22"/>
      <c r="N215" s="22"/>
      <c r="O215" s="52">
        <f t="shared" si="76"/>
        <v>0</v>
      </c>
      <c r="P215" s="64">
        <f t="shared" si="77"/>
        <v>0</v>
      </c>
      <c r="Q215" s="39" t="str">
        <f t="shared" si="78"/>
        <v/>
      </c>
      <c r="R215" s="52" t="str">
        <f t="shared" si="79"/>
        <v/>
      </c>
      <c r="S215" s="76" t="str">
        <f t="shared" si="80"/>
        <v/>
      </c>
      <c r="T215" s="64" t="str">
        <f t="shared" si="81"/>
        <v/>
      </c>
      <c r="U215" s="27" t="str">
        <f t="shared" si="75"/>
        <v/>
      </c>
      <c r="V215" s="83"/>
    </row>
    <row r="216" spans="1:22" x14ac:dyDescent="0.3">
      <c r="A216" s="5"/>
      <c r="B216" s="6" t="s">
        <v>44</v>
      </c>
      <c r="C216" s="6">
        <v>8</v>
      </c>
      <c r="D216" s="6">
        <v>37.5</v>
      </c>
      <c r="E216" s="22"/>
      <c r="F216" s="22"/>
      <c r="G216" s="22"/>
      <c r="H216" s="22"/>
      <c r="I216" s="22"/>
      <c r="J216" s="27"/>
      <c r="K216" s="22"/>
      <c r="L216" s="22"/>
      <c r="M216" s="22"/>
      <c r="N216" s="22"/>
      <c r="O216" s="52">
        <f t="shared" si="76"/>
        <v>0</v>
      </c>
      <c r="P216" s="64">
        <f t="shared" si="77"/>
        <v>0</v>
      </c>
      <c r="Q216" s="39" t="str">
        <f t="shared" si="78"/>
        <v/>
      </c>
      <c r="R216" s="52" t="str">
        <f t="shared" si="79"/>
        <v/>
      </c>
      <c r="S216" s="76" t="str">
        <f t="shared" si="80"/>
        <v/>
      </c>
      <c r="T216" s="64" t="str">
        <f t="shared" si="81"/>
        <v/>
      </c>
      <c r="U216" s="27" t="str">
        <f t="shared" si="75"/>
        <v/>
      </c>
      <c r="V216" s="83"/>
    </row>
    <row r="217" spans="1:22" ht="15" thickBot="1" x14ac:dyDescent="0.35">
      <c r="A217" s="8"/>
      <c r="B217" s="9" t="s">
        <v>44</v>
      </c>
      <c r="C217" s="9">
        <v>9</v>
      </c>
      <c r="D217" s="9">
        <v>42.5</v>
      </c>
      <c r="E217" s="22"/>
      <c r="F217" s="22"/>
      <c r="G217" s="22"/>
      <c r="H217" s="22"/>
      <c r="I217" s="22"/>
      <c r="J217" s="27"/>
      <c r="K217" s="22"/>
      <c r="L217" s="22"/>
      <c r="M217" s="22"/>
      <c r="N217" s="22"/>
      <c r="O217" s="52">
        <f t="shared" si="76"/>
        <v>0</v>
      </c>
      <c r="P217" s="64">
        <f t="shared" si="77"/>
        <v>0</v>
      </c>
      <c r="Q217" s="39" t="str">
        <f t="shared" si="78"/>
        <v/>
      </c>
      <c r="R217" s="52" t="str">
        <f t="shared" si="79"/>
        <v/>
      </c>
      <c r="S217" s="76" t="str">
        <f t="shared" si="80"/>
        <v/>
      </c>
      <c r="T217" s="64" t="str">
        <f t="shared" si="81"/>
        <v/>
      </c>
      <c r="U217" s="27" t="str">
        <f t="shared" si="75"/>
        <v/>
      </c>
      <c r="V217" s="83"/>
    </row>
    <row r="218" spans="1:22" x14ac:dyDescent="0.3">
      <c r="A218" s="10">
        <v>113</v>
      </c>
      <c r="B218" s="11" t="s">
        <v>45</v>
      </c>
      <c r="C218" s="11">
        <v>1</v>
      </c>
      <c r="D218" s="11">
        <v>2.5</v>
      </c>
      <c r="E218" s="11">
        <v>0.61309999999999998</v>
      </c>
      <c r="F218" s="11">
        <v>0.84599999999999997</v>
      </c>
      <c r="G218" s="11">
        <v>0.62960000000000005</v>
      </c>
      <c r="H218" s="11">
        <v>0.21640000000000001</v>
      </c>
      <c r="I218" s="11">
        <v>0.92915414299999999</v>
      </c>
      <c r="J218" s="12">
        <v>5.8067340000000002E-2</v>
      </c>
      <c r="K218" s="11">
        <v>10.737500000000001</v>
      </c>
      <c r="L218" s="11">
        <v>3.6406000000000001</v>
      </c>
      <c r="M218" s="11">
        <v>0.46</v>
      </c>
      <c r="N218" s="11">
        <v>3.1806000000000001</v>
      </c>
      <c r="O218" s="47">
        <f t="shared" si="76"/>
        <v>0.21097854338879335</v>
      </c>
      <c r="P218" s="59">
        <f t="shared" si="77"/>
        <v>6.2494840987417567E-2</v>
      </c>
      <c r="Q218" s="34">
        <f t="shared" si="78"/>
        <v>14.848370240137578</v>
      </c>
      <c r="R218" s="47">
        <f t="shared" si="79"/>
        <v>0.1702884995160602</v>
      </c>
      <c r="S218" s="71">
        <f t="shared" si="80"/>
        <v>4.1476671428571432</v>
      </c>
      <c r="T218" s="59">
        <f t="shared" si="81"/>
        <v>80.83367411748921</v>
      </c>
      <c r="U218" s="12">
        <f t="shared" si="75"/>
        <v>15.518450028763436</v>
      </c>
      <c r="V218" s="32"/>
    </row>
    <row r="219" spans="1:22" x14ac:dyDescent="0.3">
      <c r="A219" s="13">
        <v>114</v>
      </c>
      <c r="B219" s="14" t="s">
        <v>45</v>
      </c>
      <c r="C219" s="14">
        <v>2</v>
      </c>
      <c r="D219" s="14">
        <v>7.5</v>
      </c>
      <c r="E219" s="14">
        <v>0.6159</v>
      </c>
      <c r="F219" s="14">
        <v>0.7621</v>
      </c>
      <c r="G219" s="14">
        <v>0.62270000000000003</v>
      </c>
      <c r="H219" s="14">
        <v>0.1394</v>
      </c>
      <c r="I219" s="14">
        <v>0.95348837200000003</v>
      </c>
      <c r="J219" s="15">
        <v>8.4882042000000005E-2</v>
      </c>
      <c r="K219" s="14">
        <v>19.700900000000001</v>
      </c>
      <c r="L219" s="14">
        <v>5.0450999999999997</v>
      </c>
      <c r="M219" s="14">
        <v>0.51439999999999997</v>
      </c>
      <c r="N219" s="14">
        <v>4.5307000000000004</v>
      </c>
      <c r="O219" s="48">
        <f t="shared" si="76"/>
        <v>0.38709822448878034</v>
      </c>
      <c r="P219" s="60">
        <f t="shared" si="77"/>
        <v>8.9022629711907442E-2</v>
      </c>
      <c r="Q219" s="35">
        <f t="shared" si="78"/>
        <v>29.807559477687288</v>
      </c>
      <c r="R219" s="48">
        <f t="shared" si="79"/>
        <v>0.15925337353490143</v>
      </c>
      <c r="S219" s="72">
        <f t="shared" si="80"/>
        <v>6.063003000000001</v>
      </c>
      <c r="T219" s="60">
        <f t="shared" si="81"/>
        <v>63.970184148777811</v>
      </c>
      <c r="U219" s="15">
        <f t="shared" si="75"/>
        <v>31.785323814589276</v>
      </c>
      <c r="V219" s="32"/>
    </row>
    <row r="220" spans="1:22" x14ac:dyDescent="0.3">
      <c r="A220" s="13">
        <v>115</v>
      </c>
      <c r="B220" s="14" t="s">
        <v>45</v>
      </c>
      <c r="C220" s="14">
        <v>3</v>
      </c>
      <c r="D220" s="14">
        <v>12.5</v>
      </c>
      <c r="E220" s="14">
        <v>0.62350000000000005</v>
      </c>
      <c r="F220" s="14">
        <v>0.80289999999999995</v>
      </c>
      <c r="G220" s="14">
        <v>0.6401</v>
      </c>
      <c r="H220" s="14">
        <v>0.1628</v>
      </c>
      <c r="I220" s="14">
        <v>0.90746934199999996</v>
      </c>
      <c r="J220" s="15">
        <v>0.118263542</v>
      </c>
      <c r="K220" s="14">
        <v>30.89</v>
      </c>
      <c r="L220" s="14">
        <v>7.1387</v>
      </c>
      <c r="M220" s="14">
        <v>0.50609999999999999</v>
      </c>
      <c r="N220" s="14">
        <v>6.6326000000000001</v>
      </c>
      <c r="O220" s="48">
        <f t="shared" si="76"/>
        <v>0.60695014717390705</v>
      </c>
      <c r="P220" s="60">
        <f t="shared" si="77"/>
        <v>0.13032235500633396</v>
      </c>
      <c r="Q220" s="35">
        <f t="shared" si="78"/>
        <v>47.662779216757315</v>
      </c>
      <c r="R220" s="48">
        <f t="shared" si="79"/>
        <v>0.46380050024361397</v>
      </c>
      <c r="S220" s="72">
        <f t="shared" si="80"/>
        <v>8.4473958571428565</v>
      </c>
      <c r="T220" s="60">
        <f t="shared" si="81"/>
        <v>43.426024425856212</v>
      </c>
      <c r="U220" s="15">
        <f t="shared" si="75"/>
        <v>52.325617760621817</v>
      </c>
      <c r="V220" s="32"/>
    </row>
    <row r="221" spans="1:22" x14ac:dyDescent="0.3">
      <c r="A221" s="13">
        <v>116</v>
      </c>
      <c r="B221" s="14" t="s">
        <v>45</v>
      </c>
      <c r="C221" s="14">
        <v>4</v>
      </c>
      <c r="D221" s="14">
        <v>17.5</v>
      </c>
      <c r="E221" s="14">
        <v>0.62029999999999996</v>
      </c>
      <c r="F221" s="14">
        <v>0.81140000000000001</v>
      </c>
      <c r="G221" s="14">
        <v>0.65069999999999995</v>
      </c>
      <c r="H221" s="14">
        <v>0.16070000000000001</v>
      </c>
      <c r="I221" s="14">
        <v>0.84092098400000004</v>
      </c>
      <c r="J221" s="15">
        <v>0.13953222800000001</v>
      </c>
      <c r="K221" s="14">
        <v>36.247799999999998</v>
      </c>
      <c r="L221" s="14">
        <v>8.9659999999999993</v>
      </c>
      <c r="M221" s="14">
        <v>0.52129999999999999</v>
      </c>
      <c r="N221" s="14">
        <v>8.4446999999999992</v>
      </c>
      <c r="O221" s="48">
        <f t="shared" si="76"/>
        <v>0.71222426496375346</v>
      </c>
      <c r="P221" s="60">
        <f t="shared" si="77"/>
        <v>0.16592787011458374</v>
      </c>
      <c r="Q221" s="35">
        <f t="shared" si="78"/>
        <v>54.629639484916972</v>
      </c>
      <c r="R221" s="48">
        <f t="shared" si="79"/>
        <v>1.0152170044070663</v>
      </c>
      <c r="S221" s="72">
        <f t="shared" si="80"/>
        <v>9.9665877142857155</v>
      </c>
      <c r="T221" s="60">
        <f t="shared" si="81"/>
        <v>34.38855579639025</v>
      </c>
      <c r="U221" s="15">
        <f t="shared" si="75"/>
        <v>61.369071022257131</v>
      </c>
      <c r="V221" s="32"/>
    </row>
    <row r="222" spans="1:22" x14ac:dyDescent="0.3">
      <c r="A222" s="13">
        <v>117</v>
      </c>
      <c r="B222" s="14" t="s">
        <v>45</v>
      </c>
      <c r="C222" s="14">
        <v>5</v>
      </c>
      <c r="D222" s="14">
        <v>22.5</v>
      </c>
      <c r="E222" s="14">
        <v>0.6149</v>
      </c>
      <c r="F222" s="14">
        <v>0.90949999999999998</v>
      </c>
      <c r="G222" s="14">
        <v>0.71619999999999995</v>
      </c>
      <c r="H222" s="14">
        <v>0.1933</v>
      </c>
      <c r="I222" s="14">
        <v>0.65614392399999999</v>
      </c>
      <c r="J222" s="15">
        <v>0.116156777</v>
      </c>
      <c r="K222" s="14">
        <v>37.314399999999999</v>
      </c>
      <c r="L222" s="14">
        <v>9.5132999999999992</v>
      </c>
      <c r="M222" s="14">
        <v>0.50360000000000005</v>
      </c>
      <c r="N222" s="14">
        <v>9.0097000000000005</v>
      </c>
      <c r="O222" s="48">
        <f t="shared" si="76"/>
        <v>0.73318163068002706</v>
      </c>
      <c r="P222" s="60">
        <f t="shared" si="77"/>
        <v>0.17702941861420363</v>
      </c>
      <c r="Q222" s="35">
        <f t="shared" si="78"/>
        <v>55.615221206582341</v>
      </c>
      <c r="R222" s="48">
        <f t="shared" si="79"/>
        <v>2.3412554467001394</v>
      </c>
      <c r="S222" s="72">
        <f t="shared" si="80"/>
        <v>8.2969126428571425</v>
      </c>
      <c r="T222" s="60">
        <f t="shared" si="81"/>
        <v>33.746610703860384</v>
      </c>
      <c r="U222" s="15">
        <f t="shared" si="75"/>
        <v>62.235990486765303</v>
      </c>
      <c r="V222" s="32"/>
    </row>
    <row r="223" spans="1:22" x14ac:dyDescent="0.3">
      <c r="A223" s="13"/>
      <c r="B223" s="14" t="s">
        <v>45</v>
      </c>
      <c r="C223" s="14">
        <v>6</v>
      </c>
      <c r="D223" s="14">
        <v>27.5</v>
      </c>
      <c r="E223" s="20"/>
      <c r="F223" s="20"/>
      <c r="G223" s="20"/>
      <c r="H223" s="20"/>
      <c r="I223" s="20"/>
      <c r="J223" s="26"/>
      <c r="K223" s="20"/>
      <c r="L223" s="20"/>
      <c r="M223" s="20"/>
      <c r="N223" s="20"/>
      <c r="O223" s="49">
        <f t="shared" si="76"/>
        <v>0</v>
      </c>
      <c r="P223" s="61">
        <f t="shared" si="77"/>
        <v>0</v>
      </c>
      <c r="Q223" s="36" t="str">
        <f t="shared" si="78"/>
        <v/>
      </c>
      <c r="R223" s="49" t="str">
        <f t="shared" si="79"/>
        <v/>
      </c>
      <c r="S223" s="73" t="str">
        <f t="shared" si="80"/>
        <v/>
      </c>
      <c r="T223" s="61" t="str">
        <f t="shared" si="81"/>
        <v/>
      </c>
      <c r="U223" s="26" t="str">
        <f t="shared" si="75"/>
        <v/>
      </c>
      <c r="V223" s="83"/>
    </row>
    <row r="224" spans="1:22" x14ac:dyDescent="0.3">
      <c r="A224" s="13"/>
      <c r="B224" s="14" t="s">
        <v>45</v>
      </c>
      <c r="C224" s="14">
        <v>7</v>
      </c>
      <c r="D224" s="14">
        <v>32.5</v>
      </c>
      <c r="E224" s="20"/>
      <c r="F224" s="20"/>
      <c r="G224" s="20"/>
      <c r="H224" s="20"/>
      <c r="I224" s="20"/>
      <c r="J224" s="26"/>
      <c r="K224" s="20"/>
      <c r="L224" s="20"/>
      <c r="M224" s="20"/>
      <c r="N224" s="20"/>
      <c r="O224" s="49">
        <f t="shared" si="76"/>
        <v>0</v>
      </c>
      <c r="P224" s="61">
        <f t="shared" si="77"/>
        <v>0</v>
      </c>
      <c r="Q224" s="36" t="str">
        <f t="shared" si="78"/>
        <v/>
      </c>
      <c r="R224" s="49" t="str">
        <f t="shared" si="79"/>
        <v/>
      </c>
      <c r="S224" s="73" t="str">
        <f t="shared" si="80"/>
        <v/>
      </c>
      <c r="T224" s="61" t="str">
        <f t="shared" si="81"/>
        <v/>
      </c>
      <c r="U224" s="26" t="str">
        <f t="shared" si="75"/>
        <v/>
      </c>
      <c r="V224" s="83"/>
    </row>
    <row r="225" spans="1:22" x14ac:dyDescent="0.3">
      <c r="A225" s="13"/>
      <c r="B225" s="14" t="s">
        <v>45</v>
      </c>
      <c r="C225" s="14">
        <v>8</v>
      </c>
      <c r="D225" s="14">
        <v>37.5</v>
      </c>
      <c r="E225" s="20"/>
      <c r="F225" s="20"/>
      <c r="G225" s="20"/>
      <c r="H225" s="20"/>
      <c r="I225" s="20"/>
      <c r="J225" s="26"/>
      <c r="K225" s="20"/>
      <c r="L225" s="20"/>
      <c r="M225" s="20"/>
      <c r="N225" s="20"/>
      <c r="O225" s="49">
        <f t="shared" si="76"/>
        <v>0</v>
      </c>
      <c r="P225" s="61">
        <f t="shared" si="77"/>
        <v>0</v>
      </c>
      <c r="Q225" s="36" t="str">
        <f t="shared" si="78"/>
        <v/>
      </c>
      <c r="R225" s="49" t="str">
        <f t="shared" si="79"/>
        <v/>
      </c>
      <c r="S225" s="73" t="str">
        <f t="shared" si="80"/>
        <v/>
      </c>
      <c r="T225" s="61" t="str">
        <f t="shared" si="81"/>
        <v/>
      </c>
      <c r="U225" s="26" t="str">
        <f t="shared" si="75"/>
        <v/>
      </c>
      <c r="V225" s="83"/>
    </row>
    <row r="226" spans="1:22" ht="15" thickBot="1" x14ac:dyDescent="0.35">
      <c r="A226" s="16"/>
      <c r="B226" s="17" t="s">
        <v>45</v>
      </c>
      <c r="C226" s="17">
        <v>9</v>
      </c>
      <c r="D226" s="17">
        <v>42.5</v>
      </c>
      <c r="E226" s="20"/>
      <c r="F226" s="20"/>
      <c r="G226" s="20"/>
      <c r="H226" s="20"/>
      <c r="I226" s="20"/>
      <c r="J226" s="26"/>
      <c r="K226" s="20"/>
      <c r="L226" s="20"/>
      <c r="M226" s="20"/>
      <c r="N226" s="20"/>
      <c r="O226" s="49">
        <f t="shared" si="76"/>
        <v>0</v>
      </c>
      <c r="P226" s="61">
        <f t="shared" si="77"/>
        <v>0</v>
      </c>
      <c r="Q226" s="36" t="str">
        <f t="shared" si="78"/>
        <v/>
      </c>
      <c r="R226" s="49" t="str">
        <f t="shared" si="79"/>
        <v/>
      </c>
      <c r="S226" s="73" t="str">
        <f t="shared" si="80"/>
        <v/>
      </c>
      <c r="T226" s="61" t="str">
        <f t="shared" si="81"/>
        <v/>
      </c>
      <c r="U226" s="26" t="str">
        <f t="shared" si="75"/>
        <v/>
      </c>
      <c r="V226" s="83"/>
    </row>
    <row r="227" spans="1:22" x14ac:dyDescent="0.3">
      <c r="A227" s="10">
        <v>118</v>
      </c>
      <c r="B227" s="11" t="s">
        <v>46</v>
      </c>
      <c r="C227" s="11">
        <v>1</v>
      </c>
      <c r="D227" s="11">
        <v>2.5</v>
      </c>
      <c r="E227" s="11">
        <v>0.61809999999999998</v>
      </c>
      <c r="F227" s="11">
        <v>0.81920000000000004</v>
      </c>
      <c r="G227" s="11">
        <v>0.6321</v>
      </c>
      <c r="H227" s="11">
        <v>0.18709999999999999</v>
      </c>
      <c r="I227" s="11">
        <v>0.93038289399999996</v>
      </c>
      <c r="J227" s="12">
        <v>0.103859099</v>
      </c>
      <c r="K227" s="11">
        <v>16.063099999999999</v>
      </c>
      <c r="L227" s="11">
        <v>6.1458000000000004</v>
      </c>
      <c r="M227" s="11">
        <v>0.46450000000000002</v>
      </c>
      <c r="N227" s="11">
        <v>5.6813000000000002</v>
      </c>
      <c r="O227" s="47">
        <f t="shared" si="76"/>
        <v>0.31561997115795354</v>
      </c>
      <c r="P227" s="59">
        <f t="shared" si="77"/>
        <v>0.11163049113431914</v>
      </c>
      <c r="Q227" s="34">
        <f t="shared" si="78"/>
        <v>20.39894800236344</v>
      </c>
      <c r="R227" s="47">
        <f t="shared" si="79"/>
        <v>0.29889969747381312</v>
      </c>
      <c r="S227" s="71">
        <f t="shared" si="80"/>
        <v>7.4185070714285724</v>
      </c>
      <c r="T227" s="59">
        <f t="shared" si="81"/>
        <v>71.883645228734167</v>
      </c>
      <c r="U227" s="12">
        <f t="shared" si="75"/>
        <v>22.104870797550749</v>
      </c>
      <c r="V227" s="32"/>
    </row>
    <row r="228" spans="1:22" x14ac:dyDescent="0.3">
      <c r="A228" s="13">
        <v>119</v>
      </c>
      <c r="B228" s="14" t="s">
        <v>46</v>
      </c>
      <c r="C228" s="14">
        <v>2</v>
      </c>
      <c r="D228" s="14">
        <v>7.5</v>
      </c>
      <c r="E228" s="14">
        <v>0.62080000000000002</v>
      </c>
      <c r="F228" s="14">
        <v>0.80969999999999998</v>
      </c>
      <c r="G228" s="14">
        <v>0.63290000000000002</v>
      </c>
      <c r="H228" s="14">
        <v>0.17680000000000001</v>
      </c>
      <c r="I228" s="14">
        <v>0.93594494399999995</v>
      </c>
      <c r="J228" s="15">
        <v>0.119697848</v>
      </c>
      <c r="K228" s="14">
        <v>25.805900000000001</v>
      </c>
      <c r="L228" s="14">
        <v>6.9733000000000001</v>
      </c>
      <c r="M228" s="14">
        <v>0.46450000000000002</v>
      </c>
      <c r="N228" s="14">
        <v>6.5087999999999999</v>
      </c>
      <c r="O228" s="48">
        <f t="shared" si="76"/>
        <v>0.50705389455989403</v>
      </c>
      <c r="P228" s="60">
        <f t="shared" si="77"/>
        <v>0.12788983871562079</v>
      </c>
      <c r="Q228" s="35">
        <f t="shared" si="78"/>
        <v>37.916405584427324</v>
      </c>
      <c r="R228" s="48">
        <f t="shared" si="79"/>
        <v>0.31507656598541517</v>
      </c>
      <c r="S228" s="72">
        <f t="shared" si="80"/>
        <v>8.5498462857142847</v>
      </c>
      <c r="T228" s="60">
        <f t="shared" si="81"/>
        <v>53.218671563872974</v>
      </c>
      <c r="U228" s="15">
        <f t="shared" si="75"/>
        <v>41.604623346867356</v>
      </c>
      <c r="V228" s="32"/>
    </row>
    <row r="229" spans="1:22" x14ac:dyDescent="0.3">
      <c r="A229" s="13">
        <v>120</v>
      </c>
      <c r="B229" s="14" t="s">
        <v>46</v>
      </c>
      <c r="C229" s="14">
        <v>3</v>
      </c>
      <c r="D229" s="14">
        <v>12.5</v>
      </c>
      <c r="E229" s="14">
        <v>0.61509999999999998</v>
      </c>
      <c r="F229" s="14">
        <v>0.87929999999999997</v>
      </c>
      <c r="G229" s="14">
        <v>0.70760000000000001</v>
      </c>
      <c r="H229" s="14">
        <v>0.17169999999999999</v>
      </c>
      <c r="I229" s="14">
        <v>0.64988645</v>
      </c>
      <c r="J229" s="15">
        <v>0.31376355500000003</v>
      </c>
      <c r="K229" s="14">
        <v>50.502499999999998</v>
      </c>
      <c r="L229" s="14">
        <v>25.0457</v>
      </c>
      <c r="M229" s="14">
        <v>0.4743</v>
      </c>
      <c r="N229" s="14">
        <v>24.571400000000001</v>
      </c>
      <c r="O229" s="48">
        <f t="shared" si="76"/>
        <v>0.99231142141956097</v>
      </c>
      <c r="P229" s="60">
        <f t="shared" si="77"/>
        <v>0.48279750230718482</v>
      </c>
      <c r="Q229" s="35">
        <f t="shared" si="78"/>
        <v>50.951391911237607</v>
      </c>
      <c r="R229" s="48">
        <f t="shared" si="79"/>
        <v>6.5013056656609534</v>
      </c>
      <c r="S229" s="72">
        <f t="shared" si="80"/>
        <v>22.411682500000005</v>
      </c>
      <c r="T229" s="60">
        <f t="shared" si="81"/>
        <v>20.135619923101444</v>
      </c>
      <c r="U229" s="15">
        <f t="shared" si="75"/>
        <v>71.674685144980586</v>
      </c>
      <c r="V229" s="32"/>
    </row>
    <row r="230" spans="1:22" x14ac:dyDescent="0.3">
      <c r="A230" s="13">
        <v>121</v>
      </c>
      <c r="B230" s="14" t="s">
        <v>46</v>
      </c>
      <c r="C230" s="14">
        <v>4</v>
      </c>
      <c r="D230" s="14">
        <v>17.5</v>
      </c>
      <c r="E230" s="14">
        <v>0.6159</v>
      </c>
      <c r="F230" s="14">
        <v>1.6052</v>
      </c>
      <c r="G230" s="14">
        <v>1.5259</v>
      </c>
      <c r="H230" s="14">
        <v>7.9299999999999995E-2</v>
      </c>
      <c r="I230" s="14">
        <v>8.0157687000000005E-2</v>
      </c>
      <c r="J230" s="15">
        <v>6.5803144999999993E-2</v>
      </c>
      <c r="K230" s="14">
        <v>50.168100000000003</v>
      </c>
      <c r="L230" s="14">
        <v>42.293700000000001</v>
      </c>
      <c r="M230" s="14">
        <v>0.51390000000000002</v>
      </c>
      <c r="N230" s="14">
        <v>41.779800000000002</v>
      </c>
      <c r="O230" s="48">
        <f t="shared" si="76"/>
        <v>0.98574087660845855</v>
      </c>
      <c r="P230" s="60">
        <f t="shared" si="77"/>
        <v>0.82092119646799611</v>
      </c>
      <c r="Q230" s="35">
        <f t="shared" si="78"/>
        <v>16.481968014046245</v>
      </c>
      <c r="R230" s="48">
        <f t="shared" si="79"/>
        <v>29.043001979538314</v>
      </c>
      <c r="S230" s="72">
        <f t="shared" si="80"/>
        <v>4.7002246428571421</v>
      </c>
      <c r="T230" s="60">
        <f t="shared" si="81"/>
        <v>49.774805363558293</v>
      </c>
      <c r="U230" s="15">
        <f t="shared" si="75"/>
        <v>24.875898981850085</v>
      </c>
      <c r="V230" s="32"/>
    </row>
    <row r="231" spans="1:22" x14ac:dyDescent="0.3">
      <c r="A231" s="13"/>
      <c r="B231" s="14" t="s">
        <v>46</v>
      </c>
      <c r="C231" s="14">
        <v>5</v>
      </c>
      <c r="D231" s="14">
        <v>22.5</v>
      </c>
      <c r="E231" s="20"/>
      <c r="F231" s="20"/>
      <c r="G231" s="20"/>
      <c r="H231" s="20"/>
      <c r="I231" s="20"/>
      <c r="J231" s="26"/>
      <c r="K231" s="20"/>
      <c r="L231" s="20"/>
      <c r="M231" s="20"/>
      <c r="N231" s="20"/>
      <c r="O231" s="49">
        <f t="shared" si="76"/>
        <v>0</v>
      </c>
      <c r="P231" s="61">
        <f t="shared" si="77"/>
        <v>0</v>
      </c>
      <c r="Q231" s="36" t="str">
        <f t="shared" si="78"/>
        <v/>
      </c>
      <c r="R231" s="49" t="str">
        <f t="shared" si="79"/>
        <v/>
      </c>
      <c r="S231" s="73" t="str">
        <f t="shared" si="80"/>
        <v/>
      </c>
      <c r="T231" s="61" t="str">
        <f t="shared" si="81"/>
        <v/>
      </c>
      <c r="U231" s="26" t="str">
        <f t="shared" si="75"/>
        <v/>
      </c>
      <c r="V231" s="83"/>
    </row>
    <row r="232" spans="1:22" x14ac:dyDescent="0.3">
      <c r="A232" s="13"/>
      <c r="B232" s="14" t="s">
        <v>46</v>
      </c>
      <c r="C232" s="14">
        <v>6</v>
      </c>
      <c r="D232" s="14">
        <v>27.5</v>
      </c>
      <c r="E232" s="20"/>
      <c r="F232" s="20"/>
      <c r="G232" s="20"/>
      <c r="H232" s="20"/>
      <c r="I232" s="20"/>
      <c r="J232" s="26"/>
      <c r="K232" s="20"/>
      <c r="L232" s="20"/>
      <c r="M232" s="20"/>
      <c r="N232" s="20"/>
      <c r="O232" s="49">
        <f t="shared" si="76"/>
        <v>0</v>
      </c>
      <c r="P232" s="61">
        <f t="shared" si="77"/>
        <v>0</v>
      </c>
      <c r="Q232" s="36" t="str">
        <f t="shared" si="78"/>
        <v/>
      </c>
      <c r="R232" s="49" t="str">
        <f t="shared" si="79"/>
        <v/>
      </c>
      <c r="S232" s="73" t="str">
        <f t="shared" si="80"/>
        <v/>
      </c>
      <c r="T232" s="61" t="str">
        <f t="shared" si="81"/>
        <v/>
      </c>
      <c r="U232" s="26" t="str">
        <f t="shared" si="75"/>
        <v/>
      </c>
      <c r="V232" s="83"/>
    </row>
    <row r="233" spans="1:22" x14ac:dyDescent="0.3">
      <c r="A233" s="13"/>
      <c r="B233" s="14" t="s">
        <v>46</v>
      </c>
      <c r="C233" s="14">
        <v>7</v>
      </c>
      <c r="D233" s="14">
        <v>32.5</v>
      </c>
      <c r="E233" s="20"/>
      <c r="F233" s="20"/>
      <c r="G233" s="20"/>
      <c r="H233" s="20"/>
      <c r="I233" s="20"/>
      <c r="J233" s="26"/>
      <c r="K233" s="20"/>
      <c r="L233" s="20"/>
      <c r="M233" s="20"/>
      <c r="N233" s="20"/>
      <c r="O233" s="49">
        <f t="shared" si="76"/>
        <v>0</v>
      </c>
      <c r="P233" s="61">
        <f t="shared" si="77"/>
        <v>0</v>
      </c>
      <c r="Q233" s="36" t="str">
        <f t="shared" si="78"/>
        <v/>
      </c>
      <c r="R233" s="49" t="str">
        <f t="shared" si="79"/>
        <v/>
      </c>
      <c r="S233" s="73" t="str">
        <f t="shared" si="80"/>
        <v/>
      </c>
      <c r="T233" s="61" t="str">
        <f t="shared" si="81"/>
        <v/>
      </c>
      <c r="U233" s="26" t="str">
        <f t="shared" si="75"/>
        <v/>
      </c>
      <c r="V233" s="83"/>
    </row>
    <row r="234" spans="1:22" x14ac:dyDescent="0.3">
      <c r="A234" s="13"/>
      <c r="B234" s="14" t="s">
        <v>46</v>
      </c>
      <c r="C234" s="14">
        <v>8</v>
      </c>
      <c r="D234" s="14">
        <v>37.5</v>
      </c>
      <c r="E234" s="20"/>
      <c r="F234" s="20"/>
      <c r="G234" s="20"/>
      <c r="H234" s="20"/>
      <c r="I234" s="20"/>
      <c r="J234" s="26"/>
      <c r="K234" s="20"/>
      <c r="L234" s="20"/>
      <c r="M234" s="20"/>
      <c r="N234" s="20"/>
      <c r="O234" s="49">
        <f t="shared" si="76"/>
        <v>0</v>
      </c>
      <c r="P234" s="61">
        <f t="shared" si="77"/>
        <v>0</v>
      </c>
      <c r="Q234" s="36" t="str">
        <f t="shared" si="78"/>
        <v/>
      </c>
      <c r="R234" s="49" t="str">
        <f t="shared" si="79"/>
        <v/>
      </c>
      <c r="S234" s="73" t="str">
        <f t="shared" si="80"/>
        <v/>
      </c>
      <c r="T234" s="61" t="str">
        <f t="shared" si="81"/>
        <v/>
      </c>
      <c r="U234" s="26" t="str">
        <f t="shared" si="75"/>
        <v/>
      </c>
      <c r="V234" s="83"/>
    </row>
    <row r="235" spans="1:22" ht="15" thickBot="1" x14ac:dyDescent="0.35">
      <c r="A235" s="16"/>
      <c r="B235" s="17" t="s">
        <v>46</v>
      </c>
      <c r="C235" s="17">
        <v>9</v>
      </c>
      <c r="D235" s="17">
        <v>42.5</v>
      </c>
      <c r="E235" s="20"/>
      <c r="F235" s="20"/>
      <c r="G235" s="20"/>
      <c r="H235" s="20"/>
      <c r="I235" s="20"/>
      <c r="J235" s="26"/>
      <c r="K235" s="20"/>
      <c r="L235" s="20"/>
      <c r="M235" s="20"/>
      <c r="N235" s="20"/>
      <c r="O235" s="49">
        <f t="shared" si="76"/>
        <v>0</v>
      </c>
      <c r="P235" s="61">
        <f t="shared" si="77"/>
        <v>0</v>
      </c>
      <c r="Q235" s="36" t="str">
        <f t="shared" si="78"/>
        <v/>
      </c>
      <c r="R235" s="49" t="str">
        <f t="shared" si="79"/>
        <v/>
      </c>
      <c r="S235" s="73" t="str">
        <f t="shared" si="80"/>
        <v/>
      </c>
      <c r="T235" s="61" t="str">
        <f t="shared" si="81"/>
        <v/>
      </c>
      <c r="U235" s="26" t="str">
        <f t="shared" si="75"/>
        <v/>
      </c>
      <c r="V235" s="83"/>
    </row>
    <row r="236" spans="1:22" x14ac:dyDescent="0.3">
      <c r="A236" s="10">
        <v>122</v>
      </c>
      <c r="B236" s="11" t="s">
        <v>47</v>
      </c>
      <c r="C236" s="11">
        <v>1</v>
      </c>
      <c r="D236" s="11">
        <v>2.5</v>
      </c>
      <c r="E236" s="11">
        <v>0.61460000000000004</v>
      </c>
      <c r="F236" s="11">
        <v>0.82079999999999997</v>
      </c>
      <c r="G236" s="11">
        <v>0.63470000000000004</v>
      </c>
      <c r="H236" s="11">
        <v>0.18609999999999999</v>
      </c>
      <c r="I236" s="11">
        <v>0.90252182299999995</v>
      </c>
      <c r="J236" s="12">
        <v>0.15512320700000001</v>
      </c>
      <c r="K236" s="11">
        <v>33.018000000000001</v>
      </c>
      <c r="L236" s="11">
        <v>9.2138000000000009</v>
      </c>
      <c r="M236" s="11">
        <v>0.46629999999999999</v>
      </c>
      <c r="N236" s="11">
        <v>8.7475000000000005</v>
      </c>
      <c r="O236" s="47">
        <f t="shared" si="76"/>
        <v>0.64876270506274081</v>
      </c>
      <c r="P236" s="59">
        <f t="shared" si="77"/>
        <v>0.17187751416004377</v>
      </c>
      <c r="Q236" s="34">
        <f t="shared" si="78"/>
        <v>47.688519090269708</v>
      </c>
      <c r="R236" s="47">
        <f t="shared" si="79"/>
        <v>0.64439642923245199</v>
      </c>
      <c r="S236" s="71">
        <f t="shared" si="80"/>
        <v>11.080229071428572</v>
      </c>
      <c r="T236" s="59">
        <f t="shared" si="81"/>
        <v>40.586855409069273</v>
      </c>
      <c r="U236" s="12">
        <f t="shared" si="75"/>
        <v>54.02244891141958</v>
      </c>
      <c r="V236" s="32"/>
    </row>
    <row r="237" spans="1:22" x14ac:dyDescent="0.3">
      <c r="A237" s="13">
        <v>123</v>
      </c>
      <c r="B237" s="14" t="s">
        <v>47</v>
      </c>
      <c r="C237" s="14">
        <v>2</v>
      </c>
      <c r="D237" s="14">
        <v>7.5</v>
      </c>
      <c r="E237" s="14">
        <v>0.62719999999999998</v>
      </c>
      <c r="F237" s="14">
        <v>0.84670000000000001</v>
      </c>
      <c r="G237" s="14">
        <v>0.66600000000000004</v>
      </c>
      <c r="H237" s="14">
        <v>0.1807</v>
      </c>
      <c r="I237" s="14">
        <v>0.82323462400000003</v>
      </c>
      <c r="J237" s="15">
        <v>0.21820962799999999</v>
      </c>
      <c r="K237" s="14">
        <v>47.774799999999999</v>
      </c>
      <c r="L237" s="14">
        <v>13.956300000000001</v>
      </c>
      <c r="M237" s="14">
        <v>0.4662</v>
      </c>
      <c r="N237" s="14">
        <v>13.4901</v>
      </c>
      <c r="O237" s="48">
        <f t="shared" si="76"/>
        <v>0.9387155031144051</v>
      </c>
      <c r="P237" s="60">
        <f t="shared" si="77"/>
        <v>0.26506371577826882</v>
      </c>
      <c r="Q237" s="35">
        <f t="shared" si="78"/>
        <v>67.365178733613632</v>
      </c>
      <c r="R237" s="48">
        <f t="shared" si="79"/>
        <v>1.8020802991641856</v>
      </c>
      <c r="S237" s="72">
        <f t="shared" si="80"/>
        <v>15.586402</v>
      </c>
      <c r="T237" s="60">
        <f t="shared" si="81"/>
        <v>15.246338967222187</v>
      </c>
      <c r="U237" s="15">
        <f t="shared" si="75"/>
        <v>81.544535929681956</v>
      </c>
      <c r="V237" s="32"/>
    </row>
    <row r="238" spans="1:22" x14ac:dyDescent="0.3">
      <c r="A238" s="13">
        <v>124</v>
      </c>
      <c r="B238" s="14" t="s">
        <v>47</v>
      </c>
      <c r="C238" s="14">
        <v>3</v>
      </c>
      <c r="D238" s="14">
        <v>12.5</v>
      </c>
      <c r="E238" s="14">
        <v>0.62480000000000002</v>
      </c>
      <c r="F238" s="14">
        <v>1.4549000000000001</v>
      </c>
      <c r="G238" s="14">
        <v>1.3389</v>
      </c>
      <c r="H238" s="14">
        <v>0.11600000000000001</v>
      </c>
      <c r="I238" s="14">
        <v>0.13974220000000001</v>
      </c>
      <c r="J238" s="15">
        <v>0.146399843</v>
      </c>
      <c r="K238" s="14">
        <v>62.614100000000001</v>
      </c>
      <c r="L238" s="14">
        <v>53.795699999999997</v>
      </c>
      <c r="M238" s="14">
        <v>0.47720000000000001</v>
      </c>
      <c r="N238" s="14">
        <v>53.3185</v>
      </c>
      <c r="O238" s="48">
        <f t="shared" si="76"/>
        <v>1.230289323734598</v>
      </c>
      <c r="P238" s="60">
        <f t="shared" si="77"/>
        <v>1.0476423250920026</v>
      </c>
      <c r="Q238" s="35">
        <f t="shared" si="78"/>
        <v>18.264699864259537</v>
      </c>
      <c r="R238" s="48">
        <f t="shared" si="79"/>
        <v>34.663172388153946</v>
      </c>
      <c r="S238" s="72">
        <f t="shared" si="80"/>
        <v>10.457131642857144</v>
      </c>
      <c r="T238" s="60">
        <f t="shared" si="81"/>
        <v>36.614996104729379</v>
      </c>
      <c r="U238" s="15">
        <f t="shared" si="75"/>
        <v>33.281343020887803</v>
      </c>
      <c r="V238" s="32"/>
    </row>
    <row r="239" spans="1:22" x14ac:dyDescent="0.3">
      <c r="A239" s="13"/>
      <c r="B239" s="14" t="s">
        <v>47</v>
      </c>
      <c r="C239" s="14">
        <v>4</v>
      </c>
      <c r="D239" s="14">
        <v>17.5</v>
      </c>
      <c r="E239" s="20"/>
      <c r="F239" s="20"/>
      <c r="G239" s="20"/>
      <c r="H239" s="20"/>
      <c r="I239" s="20"/>
      <c r="J239" s="26"/>
      <c r="K239" s="20"/>
      <c r="L239" s="20"/>
      <c r="M239" s="20"/>
      <c r="N239" s="20"/>
      <c r="O239" s="49">
        <f t="shared" si="76"/>
        <v>0</v>
      </c>
      <c r="P239" s="61">
        <f t="shared" si="77"/>
        <v>0</v>
      </c>
      <c r="Q239" s="36" t="str">
        <f t="shared" si="78"/>
        <v/>
      </c>
      <c r="R239" s="49" t="str">
        <f t="shared" si="79"/>
        <v/>
      </c>
      <c r="S239" s="73" t="str">
        <f t="shared" si="80"/>
        <v/>
      </c>
      <c r="T239" s="61" t="str">
        <f t="shared" si="81"/>
        <v/>
      </c>
      <c r="U239" s="26" t="str">
        <f t="shared" si="75"/>
        <v/>
      </c>
      <c r="V239" s="83"/>
    </row>
    <row r="240" spans="1:22" x14ac:dyDescent="0.3">
      <c r="A240" s="13"/>
      <c r="B240" s="14" t="s">
        <v>47</v>
      </c>
      <c r="C240" s="14">
        <v>5</v>
      </c>
      <c r="D240" s="14">
        <v>22.5</v>
      </c>
      <c r="E240" s="20"/>
      <c r="F240" s="20"/>
      <c r="G240" s="20"/>
      <c r="H240" s="20"/>
      <c r="I240" s="20"/>
      <c r="J240" s="26"/>
      <c r="K240" s="20"/>
      <c r="L240" s="20"/>
      <c r="M240" s="20"/>
      <c r="N240" s="20"/>
      <c r="O240" s="49">
        <f t="shared" si="76"/>
        <v>0</v>
      </c>
      <c r="P240" s="61">
        <f t="shared" si="77"/>
        <v>0</v>
      </c>
      <c r="Q240" s="36" t="str">
        <f t="shared" si="78"/>
        <v/>
      </c>
      <c r="R240" s="49" t="str">
        <f t="shared" si="79"/>
        <v/>
      </c>
      <c r="S240" s="73" t="str">
        <f t="shared" si="80"/>
        <v/>
      </c>
      <c r="T240" s="61" t="str">
        <f t="shared" si="81"/>
        <v/>
      </c>
      <c r="U240" s="26" t="str">
        <f t="shared" si="75"/>
        <v/>
      </c>
      <c r="V240" s="83"/>
    </row>
    <row r="241" spans="1:22" x14ac:dyDescent="0.3">
      <c r="A241" s="13"/>
      <c r="B241" s="14" t="s">
        <v>47</v>
      </c>
      <c r="C241" s="14">
        <v>6</v>
      </c>
      <c r="D241" s="14">
        <v>27.5</v>
      </c>
      <c r="E241" s="20"/>
      <c r="F241" s="20"/>
      <c r="G241" s="20"/>
      <c r="H241" s="20"/>
      <c r="I241" s="20"/>
      <c r="J241" s="26"/>
      <c r="K241" s="20"/>
      <c r="L241" s="20"/>
      <c r="M241" s="20"/>
      <c r="N241" s="20"/>
      <c r="O241" s="49">
        <f t="shared" si="76"/>
        <v>0</v>
      </c>
      <c r="P241" s="61">
        <f t="shared" si="77"/>
        <v>0</v>
      </c>
      <c r="Q241" s="36" t="str">
        <f t="shared" si="78"/>
        <v/>
      </c>
      <c r="R241" s="49" t="str">
        <f t="shared" si="79"/>
        <v/>
      </c>
      <c r="S241" s="73" t="str">
        <f t="shared" si="80"/>
        <v/>
      </c>
      <c r="T241" s="61" t="str">
        <f t="shared" si="81"/>
        <v/>
      </c>
      <c r="U241" s="26" t="str">
        <f t="shared" si="75"/>
        <v/>
      </c>
      <c r="V241" s="83"/>
    </row>
    <row r="242" spans="1:22" x14ac:dyDescent="0.3">
      <c r="A242" s="13"/>
      <c r="B242" s="14" t="s">
        <v>47</v>
      </c>
      <c r="C242" s="14">
        <v>7</v>
      </c>
      <c r="D242" s="14">
        <v>32.5</v>
      </c>
      <c r="E242" s="20"/>
      <c r="F242" s="20"/>
      <c r="G242" s="20"/>
      <c r="H242" s="20"/>
      <c r="I242" s="20"/>
      <c r="J242" s="26"/>
      <c r="K242" s="20"/>
      <c r="L242" s="20"/>
      <c r="M242" s="20"/>
      <c r="N242" s="20"/>
      <c r="O242" s="49">
        <f t="shared" si="76"/>
        <v>0</v>
      </c>
      <c r="P242" s="61">
        <f t="shared" si="77"/>
        <v>0</v>
      </c>
      <c r="Q242" s="36" t="str">
        <f t="shared" si="78"/>
        <v/>
      </c>
      <c r="R242" s="49" t="str">
        <f t="shared" si="79"/>
        <v/>
      </c>
      <c r="S242" s="73" t="str">
        <f t="shared" si="80"/>
        <v/>
      </c>
      <c r="T242" s="61" t="str">
        <f t="shared" si="81"/>
        <v/>
      </c>
      <c r="U242" s="26" t="str">
        <f t="shared" si="75"/>
        <v/>
      </c>
      <c r="V242" s="83"/>
    </row>
    <row r="243" spans="1:22" x14ac:dyDescent="0.3">
      <c r="A243" s="13"/>
      <c r="B243" s="14" t="s">
        <v>47</v>
      </c>
      <c r="C243" s="14">
        <v>8</v>
      </c>
      <c r="D243" s="14">
        <v>37.5</v>
      </c>
      <c r="E243" s="20"/>
      <c r="F243" s="20"/>
      <c r="G243" s="20"/>
      <c r="H243" s="20"/>
      <c r="I243" s="20"/>
      <c r="J243" s="26"/>
      <c r="K243" s="20"/>
      <c r="L243" s="20"/>
      <c r="M243" s="20"/>
      <c r="N243" s="20"/>
      <c r="O243" s="49">
        <f t="shared" si="76"/>
        <v>0</v>
      </c>
      <c r="P243" s="61">
        <f t="shared" si="77"/>
        <v>0</v>
      </c>
      <c r="Q243" s="36" t="str">
        <f t="shared" si="78"/>
        <v/>
      </c>
      <c r="R243" s="49" t="str">
        <f t="shared" si="79"/>
        <v/>
      </c>
      <c r="S243" s="73" t="str">
        <f t="shared" si="80"/>
        <v/>
      </c>
      <c r="T243" s="61" t="str">
        <f t="shared" si="81"/>
        <v/>
      </c>
      <c r="U243" s="26" t="str">
        <f t="shared" si="75"/>
        <v/>
      </c>
      <c r="V243" s="83"/>
    </row>
    <row r="244" spans="1:22" ht="15" thickBot="1" x14ac:dyDescent="0.35">
      <c r="A244" s="16"/>
      <c r="B244" s="17" t="s">
        <v>47</v>
      </c>
      <c r="C244" s="17">
        <v>9</v>
      </c>
      <c r="D244" s="17">
        <v>42.5</v>
      </c>
      <c r="E244" s="20"/>
      <c r="F244" s="20"/>
      <c r="G244" s="20"/>
      <c r="H244" s="20"/>
      <c r="I244" s="20"/>
      <c r="J244" s="26"/>
      <c r="K244" s="20"/>
      <c r="L244" s="20"/>
      <c r="M244" s="20"/>
      <c r="N244" s="20"/>
      <c r="O244" s="49">
        <f t="shared" si="76"/>
        <v>0</v>
      </c>
      <c r="P244" s="61">
        <f t="shared" si="77"/>
        <v>0</v>
      </c>
      <c r="Q244" s="36" t="str">
        <f t="shared" si="78"/>
        <v/>
      </c>
      <c r="R244" s="49" t="str">
        <f t="shared" si="79"/>
        <v/>
      </c>
      <c r="S244" s="73" t="str">
        <f t="shared" si="80"/>
        <v/>
      </c>
      <c r="T244" s="61" t="str">
        <f t="shared" si="81"/>
        <v/>
      </c>
      <c r="U244" s="26" t="str">
        <f t="shared" si="75"/>
        <v/>
      </c>
      <c r="V244" s="83"/>
    </row>
    <row r="245" spans="1:22" x14ac:dyDescent="0.3">
      <c r="A245" s="10">
        <v>125</v>
      </c>
      <c r="B245" s="11" t="s">
        <v>48</v>
      </c>
      <c r="C245" s="11">
        <v>1</v>
      </c>
      <c r="D245" s="11">
        <v>2.5</v>
      </c>
      <c r="E245" s="11">
        <v>0.6169</v>
      </c>
      <c r="F245" s="11">
        <v>0.7722</v>
      </c>
      <c r="G245" s="11">
        <v>0.62819999999999998</v>
      </c>
      <c r="H245" s="11">
        <v>0.14399999999999999</v>
      </c>
      <c r="I245" s="11">
        <v>0.92723760499999996</v>
      </c>
      <c r="J245" s="12">
        <v>8.0883550999999998E-2</v>
      </c>
      <c r="K245" s="11">
        <v>12.2455</v>
      </c>
      <c r="L245" s="11">
        <v>4.9062000000000001</v>
      </c>
      <c r="M245" s="11">
        <v>0.4667</v>
      </c>
      <c r="N245" s="11">
        <v>4.4394999999999998</v>
      </c>
      <c r="O245" s="47">
        <f t="shared" si="76"/>
        <v>0.24060887106565484</v>
      </c>
      <c r="P245" s="59">
        <f t="shared" si="77"/>
        <v>8.723066294524312E-2</v>
      </c>
      <c r="Q245" s="34">
        <f t="shared" si="78"/>
        <v>15.337820812041173</v>
      </c>
      <c r="R245" s="47">
        <f t="shared" si="79"/>
        <v>0.24411969020165855</v>
      </c>
      <c r="S245" s="71">
        <f t="shared" si="80"/>
        <v>5.7773965</v>
      </c>
      <c r="T245" s="59">
        <f t="shared" si="81"/>
        <v>78.640662997757175</v>
      </c>
      <c r="U245" s="12">
        <f t="shared" si="75"/>
        <v>16.320566357596448</v>
      </c>
      <c r="V245" s="32"/>
    </row>
    <row r="246" spans="1:22" x14ac:dyDescent="0.3">
      <c r="A246" s="13">
        <v>126</v>
      </c>
      <c r="B246" s="14" t="s">
        <v>48</v>
      </c>
      <c r="C246" s="14">
        <v>2</v>
      </c>
      <c r="D246" s="14">
        <v>7.5</v>
      </c>
      <c r="E246" s="14">
        <v>0.61799999999999999</v>
      </c>
      <c r="F246" s="14">
        <v>0.78200000000000003</v>
      </c>
      <c r="G246" s="14">
        <v>0.62390000000000001</v>
      </c>
      <c r="H246" s="14">
        <v>0.15809999999999999</v>
      </c>
      <c r="I246" s="14">
        <v>0.96402438999999995</v>
      </c>
      <c r="J246" s="15">
        <v>8.4064074000000003E-2</v>
      </c>
      <c r="K246" s="14">
        <v>16.7713</v>
      </c>
      <c r="L246" s="14">
        <v>4.9645000000000001</v>
      </c>
      <c r="M246" s="14">
        <v>0.52649999999999997</v>
      </c>
      <c r="N246" s="14">
        <v>4.4379999999999997</v>
      </c>
      <c r="O246" s="48">
        <f t="shared" si="76"/>
        <v>0.32953522186137091</v>
      </c>
      <c r="P246" s="60">
        <f t="shared" si="77"/>
        <v>8.7201189807633514E-2</v>
      </c>
      <c r="Q246" s="35">
        <f t="shared" si="78"/>
        <v>24.233403205373737</v>
      </c>
      <c r="R246" s="48">
        <f t="shared" si="79"/>
        <v>0.12065830029359659</v>
      </c>
      <c r="S246" s="72">
        <f t="shared" si="80"/>
        <v>6.0045767142857152</v>
      </c>
      <c r="T246" s="60">
        <f t="shared" si="81"/>
        <v>69.64136178004695</v>
      </c>
      <c r="U246" s="15">
        <f t="shared" si="75"/>
        <v>25.814608653494187</v>
      </c>
      <c r="V246" s="32"/>
    </row>
    <row r="247" spans="1:22" x14ac:dyDescent="0.3">
      <c r="A247" s="13">
        <v>127</v>
      </c>
      <c r="B247" s="14" t="s">
        <v>48</v>
      </c>
      <c r="C247" s="14">
        <v>3</v>
      </c>
      <c r="D247" s="14">
        <v>12.5</v>
      </c>
      <c r="E247" s="14">
        <v>0.62309999999999999</v>
      </c>
      <c r="F247" s="14">
        <v>0.86140000000000005</v>
      </c>
      <c r="G247" s="14">
        <v>0.6492</v>
      </c>
      <c r="H247" s="14">
        <v>0.2122</v>
      </c>
      <c r="I247" s="14">
        <v>0.890474192</v>
      </c>
      <c r="J247" s="15">
        <v>0.119609275</v>
      </c>
      <c r="K247" s="14">
        <v>26.620699999999999</v>
      </c>
      <c r="L247" s="14">
        <v>7.3586999999999998</v>
      </c>
      <c r="M247" s="14">
        <v>0.52259999999999995</v>
      </c>
      <c r="N247" s="14">
        <v>6.8361000000000001</v>
      </c>
      <c r="O247" s="48">
        <f t="shared" si="76"/>
        <v>0.52306370290943427</v>
      </c>
      <c r="P247" s="60">
        <f t="shared" si="77"/>
        <v>0.13432087734203774</v>
      </c>
      <c r="Q247" s="35">
        <f t="shared" si="78"/>
        <v>38.874282556739651</v>
      </c>
      <c r="R247" s="48">
        <f t="shared" si="79"/>
        <v>0.56583085930914367</v>
      </c>
      <c r="S247" s="72">
        <f t="shared" si="80"/>
        <v>8.5435196428571434</v>
      </c>
      <c r="T247" s="60">
        <f t="shared" si="81"/>
        <v>52.016366941094063</v>
      </c>
      <c r="U247" s="15">
        <f t="shared" si="75"/>
        <v>42.770387021677266</v>
      </c>
      <c r="V247" s="32"/>
    </row>
    <row r="248" spans="1:22" x14ac:dyDescent="0.3">
      <c r="A248" s="13">
        <v>128</v>
      </c>
      <c r="B248" s="14" t="s">
        <v>48</v>
      </c>
      <c r="C248" s="14">
        <v>4</v>
      </c>
      <c r="D248" s="14">
        <v>17.5</v>
      </c>
      <c r="E248" s="14">
        <v>0.61699999999999999</v>
      </c>
      <c r="F248" s="14">
        <v>0.84950000000000003</v>
      </c>
      <c r="G248" s="14">
        <v>0.63829999999999998</v>
      </c>
      <c r="H248" s="14">
        <v>0.2112</v>
      </c>
      <c r="I248" s="14">
        <v>0.90838709699999998</v>
      </c>
      <c r="J248" s="15">
        <v>0.120658852</v>
      </c>
      <c r="K248" s="14">
        <v>28.186499999999999</v>
      </c>
      <c r="L248" s="14">
        <v>7.2670000000000003</v>
      </c>
      <c r="M248" s="14">
        <v>0.50690000000000002</v>
      </c>
      <c r="N248" s="14">
        <v>6.7601000000000004</v>
      </c>
      <c r="O248" s="48">
        <f t="shared" si="76"/>
        <v>0.55382972882218606</v>
      </c>
      <c r="P248" s="60">
        <f t="shared" si="77"/>
        <v>0.13282757170315082</v>
      </c>
      <c r="Q248" s="35">
        <f t="shared" si="78"/>
        <v>42.100215711903523</v>
      </c>
      <c r="R248" s="48">
        <f t="shared" si="79"/>
        <v>0.4680276808904163</v>
      </c>
      <c r="S248" s="72">
        <f t="shared" si="80"/>
        <v>8.6184894285714275</v>
      </c>
      <c r="T248" s="60">
        <f t="shared" si="81"/>
        <v>48.813267178634632</v>
      </c>
      <c r="U248" s="15">
        <f t="shared" si="75"/>
        <v>46.308000060445508</v>
      </c>
      <c r="V248" s="32"/>
    </row>
    <row r="249" spans="1:22" x14ac:dyDescent="0.3">
      <c r="A249" s="13">
        <v>129</v>
      </c>
      <c r="B249" s="14" t="s">
        <v>48</v>
      </c>
      <c r="C249" s="14">
        <v>5</v>
      </c>
      <c r="D249" s="14">
        <v>22.5</v>
      </c>
      <c r="E249" s="14">
        <v>0.61480000000000001</v>
      </c>
      <c r="F249" s="14">
        <v>0.84209999999999996</v>
      </c>
      <c r="G249" s="14">
        <v>0.64170000000000005</v>
      </c>
      <c r="H249" s="14">
        <v>0.20039999999999999</v>
      </c>
      <c r="I249" s="14">
        <v>0.88165420100000003</v>
      </c>
      <c r="J249" s="15">
        <v>9.9954345999999999E-2</v>
      </c>
      <c r="K249" s="14">
        <v>25.613099999999999</v>
      </c>
      <c r="L249" s="14">
        <v>6.2449000000000003</v>
      </c>
      <c r="M249" s="14">
        <v>0.47499999999999998</v>
      </c>
      <c r="N249" s="14">
        <v>5.7698999999999998</v>
      </c>
      <c r="O249" s="48">
        <f t="shared" si="76"/>
        <v>0.50326561393913882</v>
      </c>
      <c r="P249" s="60">
        <f t="shared" si="77"/>
        <v>0.11337137112912676</v>
      </c>
      <c r="Q249" s="35">
        <f t="shared" si="78"/>
        <v>38.989424281001206</v>
      </c>
      <c r="R249" s="48">
        <f t="shared" si="79"/>
        <v>0.51603942804333702</v>
      </c>
      <c r="S249" s="72">
        <f t="shared" si="80"/>
        <v>7.1395961428571439</v>
      </c>
      <c r="T249" s="60">
        <f t="shared" si="81"/>
        <v>53.354940148098315</v>
      </c>
      <c r="U249" s="15">
        <f t="shared" si="75"/>
        <v>42.221769051144037</v>
      </c>
      <c r="V249" s="32"/>
    </row>
    <row r="250" spans="1:22" x14ac:dyDescent="0.3">
      <c r="A250" s="13">
        <v>130</v>
      </c>
      <c r="B250" s="14" t="s">
        <v>48</v>
      </c>
      <c r="C250" s="14">
        <v>6</v>
      </c>
      <c r="D250" s="14">
        <v>27.5</v>
      </c>
      <c r="E250" s="14">
        <v>0.6179</v>
      </c>
      <c r="F250" s="14">
        <v>0.90659999999999996</v>
      </c>
      <c r="G250" s="14">
        <v>0.77959999999999996</v>
      </c>
      <c r="H250" s="14">
        <v>0.127</v>
      </c>
      <c r="I250" s="14">
        <v>0.43990301399999998</v>
      </c>
      <c r="J250" s="15">
        <v>2.6680903999999998E-2</v>
      </c>
      <c r="K250" s="14">
        <v>11.919700000000001</v>
      </c>
      <c r="L250" s="14">
        <v>3.5651999999999999</v>
      </c>
      <c r="M250" s="14">
        <v>0.47839999999999999</v>
      </c>
      <c r="N250" s="14">
        <v>3.0868000000000002</v>
      </c>
      <c r="O250" s="48">
        <f t="shared" si="76"/>
        <v>0.23420730557684752</v>
      </c>
      <c r="P250" s="60">
        <f t="shared" si="77"/>
        <v>6.0651787448896613E-2</v>
      </c>
      <c r="Q250" s="35">
        <f t="shared" si="78"/>
        <v>17.355551812795088</v>
      </c>
      <c r="R250" s="48">
        <f t="shared" si="79"/>
        <v>1.3065724403421775</v>
      </c>
      <c r="S250" s="72">
        <f t="shared" si="80"/>
        <v>1.9057788571428571</v>
      </c>
      <c r="T250" s="60">
        <f t="shared" si="81"/>
        <v>79.432096889719872</v>
      </c>
      <c r="U250" s="15">
        <f t="shared" si="75"/>
        <v>17.931577061179414</v>
      </c>
      <c r="V250" s="32"/>
    </row>
    <row r="251" spans="1:22" x14ac:dyDescent="0.3">
      <c r="A251" s="13"/>
      <c r="B251" s="14" t="s">
        <v>48</v>
      </c>
      <c r="C251" s="14">
        <v>7</v>
      </c>
      <c r="D251" s="14">
        <v>32.5</v>
      </c>
      <c r="E251" s="20"/>
      <c r="F251" s="20"/>
      <c r="G251" s="20"/>
      <c r="H251" s="20"/>
      <c r="I251" s="20"/>
      <c r="J251" s="26"/>
      <c r="K251" s="20"/>
      <c r="L251" s="20"/>
      <c r="M251" s="20"/>
      <c r="N251" s="20"/>
      <c r="O251" s="49">
        <f t="shared" si="76"/>
        <v>0</v>
      </c>
      <c r="P251" s="61">
        <f t="shared" si="77"/>
        <v>0</v>
      </c>
      <c r="Q251" s="36" t="str">
        <f t="shared" si="78"/>
        <v/>
      </c>
      <c r="R251" s="49" t="str">
        <f t="shared" si="79"/>
        <v/>
      </c>
      <c r="S251" s="73" t="str">
        <f t="shared" si="80"/>
        <v/>
      </c>
      <c r="T251" s="61" t="str">
        <f t="shared" si="81"/>
        <v/>
      </c>
      <c r="U251" s="26" t="str">
        <f t="shared" si="75"/>
        <v/>
      </c>
      <c r="V251" s="83"/>
    </row>
    <row r="252" spans="1:22" x14ac:dyDescent="0.3">
      <c r="A252" s="13"/>
      <c r="B252" s="14" t="s">
        <v>48</v>
      </c>
      <c r="C252" s="14">
        <v>8</v>
      </c>
      <c r="D252" s="14">
        <v>37.5</v>
      </c>
      <c r="E252" s="20"/>
      <c r="F252" s="20"/>
      <c r="G252" s="20"/>
      <c r="H252" s="20"/>
      <c r="I252" s="20"/>
      <c r="J252" s="26"/>
      <c r="K252" s="20"/>
      <c r="L252" s="20"/>
      <c r="M252" s="20"/>
      <c r="N252" s="20"/>
      <c r="O252" s="49">
        <f t="shared" si="76"/>
        <v>0</v>
      </c>
      <c r="P252" s="61">
        <f t="shared" si="77"/>
        <v>0</v>
      </c>
      <c r="Q252" s="36" t="str">
        <f t="shared" si="78"/>
        <v/>
      </c>
      <c r="R252" s="49" t="str">
        <f t="shared" si="79"/>
        <v/>
      </c>
      <c r="S252" s="73" t="str">
        <f t="shared" si="80"/>
        <v/>
      </c>
      <c r="T252" s="61" t="str">
        <f t="shared" si="81"/>
        <v/>
      </c>
      <c r="U252" s="26" t="str">
        <f t="shared" si="75"/>
        <v/>
      </c>
      <c r="V252" s="83"/>
    </row>
    <row r="253" spans="1:22" ht="15" thickBot="1" x14ac:dyDescent="0.35">
      <c r="A253" s="16"/>
      <c r="B253" s="17" t="s">
        <v>48</v>
      </c>
      <c r="C253" s="17">
        <v>9</v>
      </c>
      <c r="D253" s="17">
        <v>42.5</v>
      </c>
      <c r="E253" s="21"/>
      <c r="F253" s="21"/>
      <c r="G253" s="21"/>
      <c r="H253" s="21"/>
      <c r="I253" s="21"/>
      <c r="J253" s="31"/>
      <c r="K253" s="21"/>
      <c r="L253" s="21"/>
      <c r="M253" s="21"/>
      <c r="N253" s="21"/>
      <c r="O253" s="57">
        <f t="shared" si="76"/>
        <v>0</v>
      </c>
      <c r="P253" s="69">
        <f t="shared" si="77"/>
        <v>0</v>
      </c>
      <c r="Q253" s="44" t="str">
        <f t="shared" si="78"/>
        <v/>
      </c>
      <c r="R253" s="57" t="str">
        <f t="shared" si="79"/>
        <v/>
      </c>
      <c r="S253" s="81" t="str">
        <f t="shared" si="80"/>
        <v/>
      </c>
      <c r="T253" s="69" t="str">
        <f t="shared" si="81"/>
        <v/>
      </c>
      <c r="U253" s="31" t="str">
        <f t="shared" si="75"/>
        <v/>
      </c>
      <c r="V253" s="83"/>
    </row>
    <row r="254" spans="1:22" x14ac:dyDescent="0.3">
      <c r="A254" s="13"/>
      <c r="B254" s="14" t="s">
        <v>49</v>
      </c>
      <c r="C254" s="14">
        <v>1</v>
      </c>
      <c r="D254" s="14">
        <v>2.5</v>
      </c>
      <c r="E254" s="20"/>
      <c r="F254" s="20"/>
      <c r="G254" s="20"/>
      <c r="H254" s="20"/>
      <c r="I254" s="20"/>
      <c r="J254" s="26"/>
      <c r="K254" s="20"/>
      <c r="L254" s="20"/>
      <c r="M254" s="20"/>
      <c r="N254" s="20"/>
      <c r="O254" s="49">
        <f t="shared" si="76"/>
        <v>0</v>
      </c>
      <c r="P254" s="61">
        <f t="shared" si="77"/>
        <v>0</v>
      </c>
      <c r="Q254" s="36" t="str">
        <f t="shared" si="78"/>
        <v/>
      </c>
      <c r="R254" s="49" t="str">
        <f t="shared" si="79"/>
        <v/>
      </c>
      <c r="S254" s="73" t="str">
        <f t="shared" si="80"/>
        <v/>
      </c>
      <c r="T254" s="61" t="str">
        <f t="shared" si="81"/>
        <v/>
      </c>
      <c r="U254" s="26" t="str">
        <f t="shared" si="75"/>
        <v/>
      </c>
      <c r="V254" s="83"/>
    </row>
    <row r="255" spans="1:22" x14ac:dyDescent="0.3">
      <c r="A255" s="13">
        <v>132</v>
      </c>
      <c r="B255" s="14" t="s">
        <v>49</v>
      </c>
      <c r="C255" s="14">
        <v>2</v>
      </c>
      <c r="D255" s="14">
        <v>7.5</v>
      </c>
      <c r="E255" s="14">
        <v>0.61709999999999998</v>
      </c>
      <c r="F255" s="14">
        <v>0.81379999999999997</v>
      </c>
      <c r="G255" s="14">
        <v>0.64670000000000005</v>
      </c>
      <c r="H255" s="14">
        <v>0.1671</v>
      </c>
      <c r="I255" s="14">
        <v>0.84951703099999998</v>
      </c>
      <c r="J255" s="15">
        <v>0.18727538799999999</v>
      </c>
      <c r="K255" s="14">
        <v>44.349400000000003</v>
      </c>
      <c r="L255" s="14">
        <v>11.6899</v>
      </c>
      <c r="M255" s="14">
        <v>0.47039999999999998</v>
      </c>
      <c r="N255" s="14">
        <v>11.2195</v>
      </c>
      <c r="O255" s="48">
        <f t="shared" si="76"/>
        <v>0.87141064606909913</v>
      </c>
      <c r="P255" s="60">
        <f t="shared" si="77"/>
        <v>0.22044924494068144</v>
      </c>
      <c r="Q255" s="35">
        <f t="shared" si="78"/>
        <v>65.096140112841766</v>
      </c>
      <c r="R255" s="48">
        <f t="shared" si="79"/>
        <v>1.2759175746415943</v>
      </c>
      <c r="S255" s="72">
        <f t="shared" si="80"/>
        <v>13.376813428571429</v>
      </c>
      <c r="T255" s="60">
        <f t="shared" si="81"/>
        <v>20.251128883945213</v>
      </c>
      <c r="U255" s="15">
        <f t="shared" si="75"/>
        <v>76.272083310940388</v>
      </c>
      <c r="V255" s="32"/>
    </row>
    <row r="256" spans="1:22" x14ac:dyDescent="0.3">
      <c r="A256" s="13">
        <v>133</v>
      </c>
      <c r="B256" s="14" t="s">
        <v>49</v>
      </c>
      <c r="C256" s="14">
        <v>3</v>
      </c>
      <c r="D256" s="14">
        <v>12.5</v>
      </c>
      <c r="E256" s="14">
        <v>0.62280000000000002</v>
      </c>
      <c r="F256" s="14">
        <v>1.3654999999999999</v>
      </c>
      <c r="G256" s="14">
        <v>1.3268</v>
      </c>
      <c r="H256" s="14">
        <v>3.8699999999999998E-2</v>
      </c>
      <c r="I256" s="14">
        <v>5.2107176999999998E-2</v>
      </c>
      <c r="J256" s="15">
        <v>4.1247803E-2</v>
      </c>
      <c r="K256" s="14">
        <v>58.19</v>
      </c>
      <c r="L256" s="14">
        <v>40.761099999999999</v>
      </c>
      <c r="M256" s="14">
        <v>0.4738</v>
      </c>
      <c r="N256" s="14">
        <v>40.287300000000002</v>
      </c>
      <c r="O256" s="48">
        <f t="shared" si="76"/>
        <v>1.1433612516688134</v>
      </c>
      <c r="P256" s="60">
        <f t="shared" si="77"/>
        <v>0.79159542454643395</v>
      </c>
      <c r="Q256" s="35">
        <f t="shared" si="78"/>
        <v>35.176582712237945</v>
      </c>
      <c r="R256" s="48">
        <f t="shared" si="79"/>
        <v>28.859523905632074</v>
      </c>
      <c r="S256" s="72">
        <f t="shared" si="80"/>
        <v>2.9462716428571434</v>
      </c>
      <c r="T256" s="60">
        <f t="shared" si="81"/>
        <v>33.01762173927284</v>
      </c>
      <c r="U256" s="15">
        <f t="shared" si="75"/>
        <v>51.582950479684989</v>
      </c>
      <c r="V256" s="32"/>
    </row>
    <row r="257" spans="1:22" x14ac:dyDescent="0.3">
      <c r="A257" s="13"/>
      <c r="B257" s="14" t="s">
        <v>49</v>
      </c>
      <c r="C257" s="14">
        <v>4</v>
      </c>
      <c r="D257" s="14">
        <v>17.5</v>
      </c>
      <c r="E257" s="20"/>
      <c r="F257" s="20"/>
      <c r="G257" s="20"/>
      <c r="H257" s="20"/>
      <c r="I257" s="20"/>
      <c r="J257" s="26"/>
      <c r="K257" s="20"/>
      <c r="L257" s="20"/>
      <c r="M257" s="20"/>
      <c r="N257" s="20"/>
      <c r="O257" s="49">
        <f t="shared" si="76"/>
        <v>0</v>
      </c>
      <c r="P257" s="61">
        <f t="shared" si="77"/>
        <v>0</v>
      </c>
      <c r="Q257" s="36" t="str">
        <f t="shared" si="78"/>
        <v/>
      </c>
      <c r="R257" s="49" t="str">
        <f t="shared" si="79"/>
        <v/>
      </c>
      <c r="S257" s="73" t="str">
        <f t="shared" si="80"/>
        <v/>
      </c>
      <c r="T257" s="61" t="str">
        <f t="shared" si="81"/>
        <v/>
      </c>
      <c r="U257" s="26" t="str">
        <f t="shared" si="75"/>
        <v/>
      </c>
      <c r="V257" s="83"/>
    </row>
    <row r="258" spans="1:22" x14ac:dyDescent="0.3">
      <c r="A258" s="13"/>
      <c r="B258" s="14" t="s">
        <v>49</v>
      </c>
      <c r="C258" s="14">
        <v>5</v>
      </c>
      <c r="D258" s="14">
        <v>22.5</v>
      </c>
      <c r="E258" s="20"/>
      <c r="F258" s="20"/>
      <c r="G258" s="20"/>
      <c r="H258" s="20"/>
      <c r="I258" s="20"/>
      <c r="J258" s="26"/>
      <c r="K258" s="20"/>
      <c r="L258" s="20"/>
      <c r="M258" s="20"/>
      <c r="N258" s="20"/>
      <c r="O258" s="49">
        <f t="shared" si="76"/>
        <v>0</v>
      </c>
      <c r="P258" s="61">
        <f t="shared" si="77"/>
        <v>0</v>
      </c>
      <c r="Q258" s="36" t="str">
        <f t="shared" si="78"/>
        <v/>
      </c>
      <c r="R258" s="49" t="str">
        <f t="shared" si="79"/>
        <v/>
      </c>
      <c r="S258" s="73" t="str">
        <f t="shared" si="80"/>
        <v/>
      </c>
      <c r="T258" s="61" t="str">
        <f t="shared" si="81"/>
        <v/>
      </c>
      <c r="U258" s="26" t="str">
        <f t="shared" ref="U258:U271" si="82" xml:space="preserve"> IF( Q258 = "", "", 100 * Q258 /  (Q258 + T258) )</f>
        <v/>
      </c>
      <c r="V258" s="83"/>
    </row>
    <row r="259" spans="1:22" x14ac:dyDescent="0.3">
      <c r="A259" s="13"/>
      <c r="B259" s="14" t="s">
        <v>49</v>
      </c>
      <c r="C259" s="14">
        <v>6</v>
      </c>
      <c r="D259" s="14">
        <v>27.5</v>
      </c>
      <c r="E259" s="20"/>
      <c r="F259" s="20"/>
      <c r="G259" s="20"/>
      <c r="H259" s="20"/>
      <c r="I259" s="20"/>
      <c r="J259" s="26"/>
      <c r="K259" s="20"/>
      <c r="L259" s="20"/>
      <c r="M259" s="20"/>
      <c r="N259" s="20"/>
      <c r="O259" s="49">
        <f t="shared" ref="O259:O271" si="83" xml:space="preserve"> IF( K259 / (5 * PI() * 1.8 ^ 2) = 0,  , K259 / (5 * PI() * 1.8 ^ 2) )</f>
        <v>0</v>
      </c>
      <c r="P259" s="61">
        <f t="shared" ref="P259:P271" si="84" xml:space="preserve"> IF( N259 / (5 * PI() * 1.8 ^ 2) = 0,  , N259 / (5 * PI() * 1.8 ^ 2) )</f>
        <v>0</v>
      </c>
      <c r="Q259" s="36" t="str">
        <f t="shared" ref="Q259:Q271" si="85" xml:space="preserve"> IF( 100 * (O259 - P259) = 0, "", 100 * (O259 - P259) )</f>
        <v/>
      </c>
      <c r="R259" s="49" t="str">
        <f t="shared" ref="R259:R271" si="86" xml:space="preserve"> IF( 100 * ( ( P259 - J259 ) / 2.6 ) = 0, "", 100 * ( ( P259 - J259 ) / 2.6 ) )</f>
        <v/>
      </c>
      <c r="S259" s="73" t="str">
        <f t="shared" ref="S259:S271" si="87" xml:space="preserve"> IF( 100 * ( J259 / 1.4 ) = 0, "", 100 * ( J259 / 1.4 ) )</f>
        <v/>
      </c>
      <c r="T259" s="61" t="str">
        <f t="shared" ref="T259:T271" si="88" xml:space="preserve"> IF( Q259 = "", "", 100 - (Q259 + R259 + S259) )</f>
        <v/>
      </c>
      <c r="U259" s="26" t="str">
        <f t="shared" si="82"/>
        <v/>
      </c>
      <c r="V259" s="83"/>
    </row>
    <row r="260" spans="1:22" x14ac:dyDescent="0.3">
      <c r="A260" s="13"/>
      <c r="B260" s="14" t="s">
        <v>49</v>
      </c>
      <c r="C260" s="14">
        <v>7</v>
      </c>
      <c r="D260" s="14">
        <v>32.5</v>
      </c>
      <c r="E260" s="20"/>
      <c r="F260" s="20"/>
      <c r="G260" s="20"/>
      <c r="H260" s="20"/>
      <c r="I260" s="20"/>
      <c r="J260" s="26"/>
      <c r="K260" s="20"/>
      <c r="L260" s="20"/>
      <c r="M260" s="20"/>
      <c r="N260" s="20"/>
      <c r="O260" s="49">
        <f t="shared" si="83"/>
        <v>0</v>
      </c>
      <c r="P260" s="61">
        <f t="shared" si="84"/>
        <v>0</v>
      </c>
      <c r="Q260" s="36" t="str">
        <f t="shared" si="85"/>
        <v/>
      </c>
      <c r="R260" s="49" t="str">
        <f t="shared" si="86"/>
        <v/>
      </c>
      <c r="S260" s="73" t="str">
        <f t="shared" si="87"/>
        <v/>
      </c>
      <c r="T260" s="61" t="str">
        <f t="shared" si="88"/>
        <v/>
      </c>
      <c r="U260" s="26" t="str">
        <f t="shared" si="82"/>
        <v/>
      </c>
      <c r="V260" s="83"/>
    </row>
    <row r="261" spans="1:22" x14ac:dyDescent="0.3">
      <c r="A261" s="13"/>
      <c r="B261" s="14" t="s">
        <v>49</v>
      </c>
      <c r="C261" s="14">
        <v>8</v>
      </c>
      <c r="D261" s="14">
        <v>37.5</v>
      </c>
      <c r="E261" s="20"/>
      <c r="F261" s="20"/>
      <c r="G261" s="20"/>
      <c r="H261" s="20"/>
      <c r="I261" s="20"/>
      <c r="J261" s="26"/>
      <c r="K261" s="20"/>
      <c r="L261" s="20"/>
      <c r="M261" s="20"/>
      <c r="N261" s="20"/>
      <c r="O261" s="49">
        <f t="shared" si="83"/>
        <v>0</v>
      </c>
      <c r="P261" s="61">
        <f t="shared" si="84"/>
        <v>0</v>
      </c>
      <c r="Q261" s="36" t="str">
        <f t="shared" si="85"/>
        <v/>
      </c>
      <c r="R261" s="49" t="str">
        <f t="shared" si="86"/>
        <v/>
      </c>
      <c r="S261" s="73" t="str">
        <f t="shared" si="87"/>
        <v/>
      </c>
      <c r="T261" s="61" t="str">
        <f t="shared" si="88"/>
        <v/>
      </c>
      <c r="U261" s="26" t="str">
        <f t="shared" si="82"/>
        <v/>
      </c>
      <c r="V261" s="83"/>
    </row>
    <row r="262" spans="1:22" ht="15" thickBot="1" x14ac:dyDescent="0.35">
      <c r="A262" s="16"/>
      <c r="B262" s="17" t="s">
        <v>49</v>
      </c>
      <c r="C262" s="17">
        <v>9</v>
      </c>
      <c r="D262" s="14">
        <v>42.5</v>
      </c>
      <c r="E262" s="20"/>
      <c r="F262" s="20"/>
      <c r="G262" s="20"/>
      <c r="H262" s="20"/>
      <c r="I262" s="20"/>
      <c r="J262" s="26"/>
      <c r="K262" s="20"/>
      <c r="L262" s="20"/>
      <c r="M262" s="20"/>
      <c r="N262" s="20"/>
      <c r="O262" s="49">
        <f t="shared" si="83"/>
        <v>0</v>
      </c>
      <c r="P262" s="61">
        <f t="shared" si="84"/>
        <v>0</v>
      </c>
      <c r="Q262" s="36" t="str">
        <f t="shared" si="85"/>
        <v/>
      </c>
      <c r="R262" s="49" t="str">
        <f t="shared" si="86"/>
        <v/>
      </c>
      <c r="S262" s="73" t="str">
        <f t="shared" si="87"/>
        <v/>
      </c>
      <c r="T262" s="61" t="str">
        <f t="shared" si="88"/>
        <v/>
      </c>
      <c r="U262" s="26" t="str">
        <f t="shared" si="82"/>
        <v/>
      </c>
      <c r="V262" s="83"/>
    </row>
    <row r="263" spans="1:22" x14ac:dyDescent="0.3">
      <c r="A263" s="10">
        <v>134</v>
      </c>
      <c r="B263" s="11" t="s">
        <v>50</v>
      </c>
      <c r="C263" s="11">
        <v>1</v>
      </c>
      <c r="D263" s="11">
        <v>2.5</v>
      </c>
      <c r="E263" s="11">
        <v>0.61650000000000005</v>
      </c>
      <c r="F263" s="11">
        <v>0.81489999999999996</v>
      </c>
      <c r="G263" s="11">
        <v>0.63049999999999995</v>
      </c>
      <c r="H263" s="11">
        <v>0.18440000000000001</v>
      </c>
      <c r="I263" s="11">
        <v>0.92943548399999998</v>
      </c>
      <c r="J263" s="12">
        <v>0.11922329399999999</v>
      </c>
      <c r="K263" s="11">
        <v>22.384399999999999</v>
      </c>
      <c r="L263" s="11">
        <v>6.9927999999999999</v>
      </c>
      <c r="M263" s="11">
        <v>0.46439999999999998</v>
      </c>
      <c r="N263" s="11">
        <v>6.5284000000000004</v>
      </c>
      <c r="O263" s="47">
        <f t="shared" si="83"/>
        <v>0.43982566767237308</v>
      </c>
      <c r="P263" s="59">
        <f t="shared" si="84"/>
        <v>0.12827495438038636</v>
      </c>
      <c r="Q263" s="34">
        <f t="shared" si="85"/>
        <v>31.15507132919867</v>
      </c>
      <c r="R263" s="47">
        <f t="shared" si="86"/>
        <v>0.34814078386101399</v>
      </c>
      <c r="S263" s="71">
        <f t="shared" si="87"/>
        <v>8.5159495714285711</v>
      </c>
      <c r="T263" s="59">
        <f t="shared" si="88"/>
        <v>59.980838315511747</v>
      </c>
      <c r="U263" s="12">
        <f t="shared" si="82"/>
        <v>34.18528596538448</v>
      </c>
      <c r="V263" s="32"/>
    </row>
    <row r="264" spans="1:22" x14ac:dyDescent="0.3">
      <c r="A264" s="13">
        <v>135</v>
      </c>
      <c r="B264" s="14" t="s">
        <v>50</v>
      </c>
      <c r="C264" s="14">
        <v>2</v>
      </c>
      <c r="D264" s="14">
        <v>7.5</v>
      </c>
      <c r="E264" s="14">
        <v>0.62209999999999999</v>
      </c>
      <c r="F264" s="14">
        <v>0.86719999999999997</v>
      </c>
      <c r="G264" s="14">
        <v>0.69330000000000003</v>
      </c>
      <c r="H264" s="14">
        <v>0.1739</v>
      </c>
      <c r="I264" s="14">
        <v>0.70950632400000002</v>
      </c>
      <c r="J264" s="15">
        <v>0.328820259</v>
      </c>
      <c r="K264" s="14">
        <v>54.8078</v>
      </c>
      <c r="L264" s="14">
        <v>24.0456</v>
      </c>
      <c r="M264" s="14">
        <v>0.45889999999999997</v>
      </c>
      <c r="N264" s="14">
        <v>23.5867</v>
      </c>
      <c r="O264" s="48">
        <f t="shared" si="83"/>
        <v>1.0769052209866643</v>
      </c>
      <c r="P264" s="60">
        <f t="shared" si="84"/>
        <v>0.463449369904396</v>
      </c>
      <c r="Q264" s="35">
        <f t="shared" si="85"/>
        <v>61.345585108226828</v>
      </c>
      <c r="R264" s="48">
        <f t="shared" si="86"/>
        <v>5.1780427270921541</v>
      </c>
      <c r="S264" s="72">
        <f t="shared" si="87"/>
        <v>23.487161357142856</v>
      </c>
      <c r="T264" s="60">
        <f t="shared" si="88"/>
        <v>9.9892108075381714</v>
      </c>
      <c r="U264" s="15">
        <f t="shared" si="82"/>
        <v>85.996720563504752</v>
      </c>
      <c r="V264" s="32"/>
    </row>
    <row r="265" spans="1:22" x14ac:dyDescent="0.3">
      <c r="A265" s="13">
        <v>136</v>
      </c>
      <c r="B265" s="14" t="s">
        <v>50</v>
      </c>
      <c r="C265" s="14">
        <v>3</v>
      </c>
      <c r="D265" s="14">
        <v>12.5</v>
      </c>
      <c r="E265" s="14">
        <v>0.62109999999999999</v>
      </c>
      <c r="F265" s="14">
        <v>1.4515</v>
      </c>
      <c r="G265" s="14">
        <v>1.3454999999999999</v>
      </c>
      <c r="H265" s="14">
        <v>0.106</v>
      </c>
      <c r="I265" s="14">
        <v>0.12764932600000001</v>
      </c>
      <c r="J265" s="15">
        <v>0.137349095</v>
      </c>
      <c r="K265" s="14">
        <v>72.693600000000004</v>
      </c>
      <c r="L265" s="14">
        <v>55.241599999999998</v>
      </c>
      <c r="M265" s="14">
        <v>0.48049999999999998</v>
      </c>
      <c r="N265" s="14">
        <v>54.761099999999999</v>
      </c>
      <c r="O265" s="48">
        <f t="shared" si="83"/>
        <v>1.4283389840919756</v>
      </c>
      <c r="P265" s="60">
        <f t="shared" si="84"/>
        <v>1.0759876239690851</v>
      </c>
      <c r="Q265" s="35">
        <f t="shared" si="85"/>
        <v>35.235136012289047</v>
      </c>
      <c r="R265" s="48">
        <f t="shared" si="86"/>
        <v>36.101481883426345</v>
      </c>
      <c r="S265" s="72">
        <f t="shared" si="87"/>
        <v>9.810649642857145</v>
      </c>
      <c r="T265" s="60">
        <f t="shared" si="88"/>
        <v>18.852732461427465</v>
      </c>
      <c r="U265" s="15">
        <f t="shared" si="82"/>
        <v>65.144249545369362</v>
      </c>
      <c r="V265" s="32"/>
    </row>
    <row r="266" spans="1:22" x14ac:dyDescent="0.3">
      <c r="A266" s="13">
        <v>137</v>
      </c>
      <c r="B266" s="14" t="s">
        <v>50</v>
      </c>
      <c r="C266" s="14">
        <v>4</v>
      </c>
      <c r="D266" s="14">
        <v>17.5</v>
      </c>
      <c r="E266" s="14">
        <v>0.60870000000000002</v>
      </c>
      <c r="F266" s="14">
        <v>1.8249</v>
      </c>
      <c r="G266" s="14">
        <v>1.7742</v>
      </c>
      <c r="H266" s="14">
        <v>5.0700000000000002E-2</v>
      </c>
      <c r="I266" s="14">
        <v>4.1687222000000003E-2</v>
      </c>
      <c r="J266" s="15">
        <v>2.0312341000000001E-2</v>
      </c>
      <c r="K266" s="14">
        <v>29.845700000000001</v>
      </c>
      <c r="L266" s="14">
        <v>25.267199999999999</v>
      </c>
      <c r="M266" s="14">
        <v>0.46889999999999998</v>
      </c>
      <c r="N266" s="14">
        <v>24.798300000000001</v>
      </c>
      <c r="O266" s="48">
        <f t="shared" si="83"/>
        <v>0.58643094877009638</v>
      </c>
      <c r="P266" s="60">
        <f t="shared" si="84"/>
        <v>0.48725580558959852</v>
      </c>
      <c r="Q266" s="35">
        <f t="shared" si="85"/>
        <v>9.9175143180497862</v>
      </c>
      <c r="R266" s="48">
        <f t="shared" si="86"/>
        <v>17.959364022676866</v>
      </c>
      <c r="S266" s="72">
        <f t="shared" si="87"/>
        <v>1.4508815000000002</v>
      </c>
      <c r="T266" s="60">
        <f t="shared" si="88"/>
        <v>70.672240159273343</v>
      </c>
      <c r="U266" s="15">
        <f t="shared" si="82"/>
        <v>12.306172642380295</v>
      </c>
      <c r="V266" s="32"/>
    </row>
    <row r="267" spans="1:22" x14ac:dyDescent="0.3">
      <c r="A267" s="13"/>
      <c r="B267" s="14" t="s">
        <v>50</v>
      </c>
      <c r="C267" s="14">
        <v>5</v>
      </c>
      <c r="D267" s="14">
        <v>22.5</v>
      </c>
      <c r="E267" s="20"/>
      <c r="F267" s="20"/>
      <c r="G267" s="20"/>
      <c r="H267" s="20"/>
      <c r="I267" s="20"/>
      <c r="J267" s="26"/>
      <c r="K267" s="20"/>
      <c r="L267" s="20"/>
      <c r="M267" s="20"/>
      <c r="N267" s="20"/>
      <c r="O267" s="49">
        <f t="shared" si="83"/>
        <v>0</v>
      </c>
      <c r="P267" s="61">
        <f t="shared" si="84"/>
        <v>0</v>
      </c>
      <c r="Q267" s="36" t="str">
        <f t="shared" si="85"/>
        <v/>
      </c>
      <c r="R267" s="49" t="str">
        <f t="shared" si="86"/>
        <v/>
      </c>
      <c r="S267" s="73" t="str">
        <f t="shared" si="87"/>
        <v/>
      </c>
      <c r="T267" s="61" t="str">
        <f t="shared" si="88"/>
        <v/>
      </c>
      <c r="U267" s="26" t="str">
        <f t="shared" si="82"/>
        <v/>
      </c>
      <c r="V267" s="83"/>
    </row>
    <row r="268" spans="1:22" x14ac:dyDescent="0.3">
      <c r="A268" s="13"/>
      <c r="B268" s="14" t="s">
        <v>50</v>
      </c>
      <c r="C268" s="14">
        <v>6</v>
      </c>
      <c r="D268" s="14">
        <v>27.5</v>
      </c>
      <c r="E268" s="20"/>
      <c r="F268" s="20"/>
      <c r="G268" s="20"/>
      <c r="H268" s="20"/>
      <c r="I268" s="20"/>
      <c r="J268" s="26"/>
      <c r="K268" s="20"/>
      <c r="L268" s="20"/>
      <c r="M268" s="20"/>
      <c r="N268" s="20"/>
      <c r="O268" s="49">
        <f t="shared" si="83"/>
        <v>0</v>
      </c>
      <c r="P268" s="61">
        <f t="shared" si="84"/>
        <v>0</v>
      </c>
      <c r="Q268" s="36" t="str">
        <f t="shared" si="85"/>
        <v/>
      </c>
      <c r="R268" s="49" t="str">
        <f t="shared" si="86"/>
        <v/>
      </c>
      <c r="S268" s="73" t="str">
        <f t="shared" si="87"/>
        <v/>
      </c>
      <c r="T268" s="61" t="str">
        <f t="shared" si="88"/>
        <v/>
      </c>
      <c r="U268" s="26" t="str">
        <f t="shared" si="82"/>
        <v/>
      </c>
      <c r="V268" s="83"/>
    </row>
    <row r="269" spans="1:22" x14ac:dyDescent="0.3">
      <c r="A269" s="13"/>
      <c r="B269" s="14" t="s">
        <v>50</v>
      </c>
      <c r="C269" s="14">
        <v>7</v>
      </c>
      <c r="D269" s="14">
        <v>32.5</v>
      </c>
      <c r="E269" s="20"/>
      <c r="F269" s="20"/>
      <c r="G269" s="20"/>
      <c r="H269" s="20"/>
      <c r="I269" s="20"/>
      <c r="J269" s="26"/>
      <c r="K269" s="20"/>
      <c r="L269" s="20"/>
      <c r="M269" s="20"/>
      <c r="N269" s="20"/>
      <c r="O269" s="49">
        <f t="shared" si="83"/>
        <v>0</v>
      </c>
      <c r="P269" s="61">
        <f t="shared" si="84"/>
        <v>0</v>
      </c>
      <c r="Q269" s="36" t="str">
        <f t="shared" si="85"/>
        <v/>
      </c>
      <c r="R269" s="49" t="str">
        <f t="shared" si="86"/>
        <v/>
      </c>
      <c r="S269" s="73" t="str">
        <f t="shared" si="87"/>
        <v/>
      </c>
      <c r="T269" s="61" t="str">
        <f t="shared" si="88"/>
        <v/>
      </c>
      <c r="U269" s="26" t="str">
        <f t="shared" si="82"/>
        <v/>
      </c>
      <c r="V269" s="83"/>
    </row>
    <row r="270" spans="1:22" x14ac:dyDescent="0.3">
      <c r="A270" s="13"/>
      <c r="B270" s="14" t="s">
        <v>50</v>
      </c>
      <c r="C270" s="14">
        <v>8</v>
      </c>
      <c r="D270" s="14">
        <v>37.5</v>
      </c>
      <c r="E270" s="20"/>
      <c r="F270" s="20"/>
      <c r="G270" s="20"/>
      <c r="H270" s="20"/>
      <c r="I270" s="20"/>
      <c r="J270" s="26"/>
      <c r="K270" s="20"/>
      <c r="L270" s="20"/>
      <c r="M270" s="20"/>
      <c r="N270" s="20"/>
      <c r="O270" s="49">
        <f t="shared" si="83"/>
        <v>0</v>
      </c>
      <c r="P270" s="61">
        <f t="shared" si="84"/>
        <v>0</v>
      </c>
      <c r="Q270" s="36" t="str">
        <f t="shared" si="85"/>
        <v/>
      </c>
      <c r="R270" s="49" t="str">
        <f t="shared" si="86"/>
        <v/>
      </c>
      <c r="S270" s="73" t="str">
        <f t="shared" si="87"/>
        <v/>
      </c>
      <c r="T270" s="61" t="str">
        <f t="shared" si="88"/>
        <v/>
      </c>
      <c r="U270" s="26" t="str">
        <f t="shared" si="82"/>
        <v/>
      </c>
      <c r="V270" s="83"/>
    </row>
    <row r="271" spans="1:22" ht="15" thickBot="1" x14ac:dyDescent="0.35">
      <c r="A271" s="16"/>
      <c r="B271" s="17" t="s">
        <v>50</v>
      </c>
      <c r="C271" s="17">
        <v>9</v>
      </c>
      <c r="D271" s="17">
        <v>42.5</v>
      </c>
      <c r="E271" s="21"/>
      <c r="F271" s="21"/>
      <c r="G271" s="21"/>
      <c r="H271" s="21"/>
      <c r="I271" s="21"/>
      <c r="J271" s="31"/>
      <c r="K271" s="21"/>
      <c r="L271" s="21"/>
      <c r="M271" s="21"/>
      <c r="N271" s="21"/>
      <c r="O271" s="57">
        <f t="shared" si="83"/>
        <v>0</v>
      </c>
      <c r="P271" s="69">
        <f t="shared" si="84"/>
        <v>0</v>
      </c>
      <c r="Q271" s="44" t="str">
        <f t="shared" si="85"/>
        <v/>
      </c>
      <c r="R271" s="57" t="str">
        <f t="shared" si="86"/>
        <v/>
      </c>
      <c r="S271" s="81" t="str">
        <f t="shared" si="87"/>
        <v/>
      </c>
      <c r="T271" s="69" t="str">
        <f t="shared" si="88"/>
        <v/>
      </c>
      <c r="U271" s="31" t="str">
        <f t="shared" si="82"/>
        <v/>
      </c>
      <c r="V271" s="83"/>
    </row>
  </sheetData>
  <mergeCells count="30">
    <mergeCell ref="AY1:AZ1"/>
    <mergeCell ref="AY13:AZ13"/>
    <mergeCell ref="AY25:AZ25"/>
    <mergeCell ref="AM1:AN1"/>
    <mergeCell ref="AM13:AN13"/>
    <mergeCell ref="AM25:AN25"/>
    <mergeCell ref="AV1:AW1"/>
    <mergeCell ref="AV13:AW13"/>
    <mergeCell ref="AV25:AW25"/>
    <mergeCell ref="AS1:AT1"/>
    <mergeCell ref="AS13:AT13"/>
    <mergeCell ref="AS25:AT25"/>
    <mergeCell ref="X1:Y1"/>
    <mergeCell ref="AA1:AB1"/>
    <mergeCell ref="AD1:AE1"/>
    <mergeCell ref="AG1:AH1"/>
    <mergeCell ref="AJ1:AK1"/>
    <mergeCell ref="X13:Y13"/>
    <mergeCell ref="AA13:AB13"/>
    <mergeCell ref="AD13:AE13"/>
    <mergeCell ref="AG13:AH13"/>
    <mergeCell ref="AJ13:AK13"/>
    <mergeCell ref="AG25:AH25"/>
    <mergeCell ref="AJ25:AK25"/>
    <mergeCell ref="AM37:AN37"/>
    <mergeCell ref="AM49:AN49"/>
    <mergeCell ref="AM61:AN61"/>
    <mergeCell ref="X25:Y25"/>
    <mergeCell ref="AA25:AB25"/>
    <mergeCell ref="AD25:AE25"/>
  </mergeCells>
  <phoneticPr fontId="18" type="noConversion"/>
  <conditionalFormatting sqref="AA27:AB35 AA3:AB11 AA15:AB23">
    <cfRule type="colorScale" priority="59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Z36:AE36 AD15:AE23 AD3:AE11 AD27:AE35">
    <cfRule type="colorScale" priority="58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Z51:Z59 AC51:AC59 AJ27:AK35 AJ15:AK23 AJ3:AK11">
    <cfRule type="colorScale" priority="57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Z39:Z47 AC39:AC47 AG27:AH35 AG15:AH23 AG3:AH11">
    <cfRule type="colorScale" priority="56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X24:Y24 X36:Y43 X25">
    <cfRule type="colorScale" priority="55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D3:AE11 AD15:AE23 AD27:AE35">
    <cfRule type="colorScale" priority="54">
      <colorScale>
        <cfvo type="min"/>
        <cfvo type="max"/>
        <color theme="0"/>
        <color theme="7" tint="-0.249977111117893"/>
      </colorScale>
    </cfRule>
  </conditionalFormatting>
  <conditionalFormatting sqref="AA3:AB11 AA15:AB23 AA27:AB35">
    <cfRule type="colorScale" priority="53">
      <colorScale>
        <cfvo type="min"/>
        <cfvo type="num" val="1"/>
        <color theme="0"/>
        <color theme="0" tint="-0.34998626667073579"/>
      </colorScale>
    </cfRule>
  </conditionalFormatting>
  <conditionalFormatting sqref="AG3:AH11 AG15:AH23 AG27:AH35">
    <cfRule type="colorScale" priority="51">
      <colorScale>
        <cfvo type="min"/>
        <cfvo type="max"/>
        <color rgb="FFFCFCFF"/>
        <color rgb="FF63BE7B"/>
      </colorScale>
    </cfRule>
  </conditionalFormatting>
  <conditionalFormatting sqref="AM3:AN11">
    <cfRule type="colorScale" priority="50">
      <colorScale>
        <cfvo type="min"/>
        <cfvo type="max"/>
        <color theme="0" tint="-0.14999847407452621"/>
        <color theme="3" tint="0.59999389629810485"/>
      </colorScale>
    </cfRule>
  </conditionalFormatting>
  <conditionalFormatting sqref="AM15:AN23">
    <cfRule type="colorScale" priority="49">
      <colorScale>
        <cfvo type="min"/>
        <cfvo type="max"/>
        <color theme="0" tint="-0.14999847407452621"/>
        <color theme="3" tint="0.59999389629810485"/>
      </colorScale>
    </cfRule>
  </conditionalFormatting>
  <conditionalFormatting sqref="AM27:AN35">
    <cfRule type="colorScale" priority="48">
      <colorScale>
        <cfvo type="min"/>
        <cfvo type="max"/>
        <color theme="0" tint="-0.14999847407452621"/>
        <color theme="3" tint="0.59999389629810485"/>
      </colorScale>
    </cfRule>
  </conditionalFormatting>
  <conditionalFormatting sqref="AS3:AT11">
    <cfRule type="colorScale" priority="41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S3:AT11">
    <cfRule type="colorScale" priority="40">
      <colorScale>
        <cfvo type="min"/>
        <cfvo type="max"/>
        <color rgb="FFFCFCFF"/>
        <color rgb="FF63BE7B"/>
      </colorScale>
    </cfRule>
  </conditionalFormatting>
  <conditionalFormatting sqref="AS15:AT23">
    <cfRule type="colorScale" priority="39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S15:AT23">
    <cfRule type="colorScale" priority="38">
      <colorScale>
        <cfvo type="min"/>
        <cfvo type="max"/>
        <color rgb="FFFCFCFF"/>
        <color rgb="FF63BE7B"/>
      </colorScale>
    </cfRule>
  </conditionalFormatting>
  <conditionalFormatting sqref="AS27:AT35">
    <cfRule type="colorScale" priority="37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S27:AT35">
    <cfRule type="colorScale" priority="36">
      <colorScale>
        <cfvo type="min"/>
        <cfvo type="max"/>
        <color rgb="FFFCFCFF"/>
        <color rgb="FF63BE7B"/>
      </colorScale>
    </cfRule>
  </conditionalFormatting>
  <conditionalFormatting sqref="AV3:AW11">
    <cfRule type="colorScale" priority="35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V15:AW23">
    <cfRule type="colorScale" priority="34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V27:AW35">
    <cfRule type="colorScale" priority="33">
      <colorScale>
        <cfvo type="min"/>
        <cfvo type="percentile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Y3:AY11">
    <cfRule type="colorScale" priority="32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Y3:AY11">
    <cfRule type="colorScale" priority="31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AZ3:AZ11">
    <cfRule type="colorScale" priority="30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Z3:AZ11">
    <cfRule type="colorScale" priority="29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AY3:AZ11">
    <cfRule type="colorScale" priority="28">
      <colorScale>
        <cfvo type="num" val="0"/>
        <cfvo type="num" val="100"/>
        <color theme="0" tint="-4.9989318521683403E-2"/>
        <color theme="4" tint="0.39997558519241921"/>
      </colorScale>
    </cfRule>
  </conditionalFormatting>
  <conditionalFormatting sqref="AP3:AQ11">
    <cfRule type="colorScale" priority="27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P3:AQ11">
    <cfRule type="colorScale" priority="26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AP3:AQ11">
    <cfRule type="colorScale" priority="25">
      <colorScale>
        <cfvo type="num" val="0"/>
        <cfvo type="num" val="100"/>
        <color theme="0" tint="-4.9989318521683403E-2"/>
        <color theme="4" tint="0.39997558519241921"/>
      </colorScale>
    </cfRule>
  </conditionalFormatting>
  <conditionalFormatting sqref="AP15:AQ23">
    <cfRule type="colorScale" priority="24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P15:AQ23">
    <cfRule type="colorScale" priority="23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AP15:AQ23">
    <cfRule type="colorScale" priority="22">
      <colorScale>
        <cfvo type="num" val="0"/>
        <cfvo type="num" val="100"/>
        <color theme="0" tint="-4.9989318521683403E-2"/>
        <color theme="4" tint="0.39997558519241921"/>
      </colorScale>
    </cfRule>
  </conditionalFormatting>
  <conditionalFormatting sqref="AP27:AQ35">
    <cfRule type="colorScale" priority="21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P27:AQ35">
    <cfRule type="colorScale" priority="20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AP27:AQ35">
    <cfRule type="colorScale" priority="19">
      <colorScale>
        <cfvo type="num" val="0"/>
        <cfvo type="num" val="100"/>
        <color theme="0" tint="-4.9989318521683403E-2"/>
        <color theme="4" tint="0.39997558519241921"/>
      </colorScale>
    </cfRule>
  </conditionalFormatting>
  <conditionalFormatting sqref="X3:Y11">
    <cfRule type="colorScale" priority="18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X3:Y11">
    <cfRule type="colorScale" priority="17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X3:Y11">
    <cfRule type="colorScale" priority="16">
      <colorScale>
        <cfvo type="num" val="0"/>
        <cfvo type="num" val="100"/>
        <color theme="0" tint="-4.9989318521683403E-2"/>
        <color theme="4" tint="0.39997558519241921"/>
      </colorScale>
    </cfRule>
  </conditionalFormatting>
  <conditionalFormatting sqref="X15:Y23">
    <cfRule type="colorScale" priority="15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X15:Y23">
    <cfRule type="colorScale" priority="14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X15:Y23">
    <cfRule type="colorScale" priority="13">
      <colorScale>
        <cfvo type="num" val="0"/>
        <cfvo type="num" val="100"/>
        <color theme="0" tint="-4.9989318521683403E-2"/>
        <color theme="4" tint="0.39997558519241921"/>
      </colorScale>
    </cfRule>
  </conditionalFormatting>
  <conditionalFormatting sqref="X27:Y35">
    <cfRule type="colorScale" priority="12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X27:Y35">
    <cfRule type="colorScale" priority="11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X27:Y35">
    <cfRule type="colorScale" priority="10">
      <colorScale>
        <cfvo type="num" val="0"/>
        <cfvo type="num" val="100"/>
        <color theme="0" tint="-4.9989318521683403E-2"/>
        <color theme="4" tint="0.39997558519241921"/>
      </colorScale>
    </cfRule>
  </conditionalFormatting>
  <conditionalFormatting sqref="AY15:AZ23">
    <cfRule type="colorScale" priority="9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Y15:AZ23">
    <cfRule type="colorScale" priority="8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AY15:AZ23">
    <cfRule type="colorScale" priority="7">
      <colorScale>
        <cfvo type="num" val="0"/>
        <cfvo type="num" val="100"/>
        <color theme="0" tint="-4.9989318521683403E-2"/>
        <color theme="4" tint="0.39997558519241921"/>
      </colorScale>
    </cfRule>
  </conditionalFormatting>
  <conditionalFormatting sqref="AY27:AZ35">
    <cfRule type="colorScale" priority="6">
      <colorScale>
        <cfvo type="min"/>
        <cfvo type="percent" val="50"/>
        <cfvo type="max"/>
        <color theme="8" tint="0.39997558519241921"/>
        <color theme="7" tint="0.39997558519241921"/>
        <color theme="5" tint="0.39997558519241921"/>
      </colorScale>
    </cfRule>
  </conditionalFormatting>
  <conditionalFormatting sqref="AY27:AZ35">
    <cfRule type="colorScale" priority="5">
      <colorScale>
        <cfvo type="min"/>
        <cfvo type="max"/>
        <color theme="0" tint="-4.9989318521683403E-2"/>
        <color theme="4" tint="0.39997558519241921"/>
      </colorScale>
    </cfRule>
  </conditionalFormatting>
  <conditionalFormatting sqref="AY27:AZ35">
    <cfRule type="colorScale" priority="4">
      <colorScale>
        <cfvo type="num" val="0"/>
        <cfvo type="num" val="100"/>
        <color theme="0" tint="-4.9989318521683403E-2"/>
        <color theme="4" tint="0.39997558519241921"/>
      </colorScale>
    </cfRule>
  </conditionalFormatting>
  <conditionalFormatting sqref="AM39:AN47">
    <cfRule type="colorScale" priority="3">
      <colorScale>
        <cfvo type="min"/>
        <cfvo type="max"/>
        <color theme="0" tint="-0.14999847407452621"/>
        <color theme="3" tint="0.59999389629810485"/>
      </colorScale>
    </cfRule>
  </conditionalFormatting>
  <conditionalFormatting sqref="AM51:AN59">
    <cfRule type="colorScale" priority="2">
      <colorScale>
        <cfvo type="min"/>
        <cfvo type="max"/>
        <color theme="0" tint="-0.14999847407452621"/>
        <color theme="3" tint="0.59999389629810485"/>
      </colorScale>
    </cfRule>
  </conditionalFormatting>
  <conditionalFormatting sqref="AM63:AN71">
    <cfRule type="colorScale" priority="1">
      <colorScale>
        <cfvo type="min"/>
        <cfvo type="max"/>
        <color theme="0" tint="-0.14999847407452621"/>
        <color theme="3" tint="0.59999389629810485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composition_raw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Emmett</cp:lastModifiedBy>
  <dcterms:created xsi:type="dcterms:W3CDTF">2024-04-30T16:58:27Z</dcterms:created>
  <dcterms:modified xsi:type="dcterms:W3CDTF">2024-08-22T20:21:29Z</dcterms:modified>
</cp:coreProperties>
</file>