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6de43d27355d7e/Desktop/OSU Data Analysis Course/Module 1 Excel/"/>
    </mc:Choice>
  </mc:AlternateContent>
  <xr:revisionPtr revIDLastSave="68" documentId="8_{61E13A74-C7EA-46EA-9BF6-8DC432CCEA2B}" xr6:coauthVersionLast="47" xr6:coauthVersionMax="47" xr10:uidLastSave="{29AB859F-062C-45CF-A884-2BBA3B006B73}"/>
  <bookViews>
    <workbookView xWindow="16890" yWindow="165" windowWidth="11400" windowHeight="15435" firstSheet="3" activeTab="5" xr2:uid="{00000000-000D-0000-FFFF-FFFF00000000}"/>
  </bookViews>
  <sheets>
    <sheet name="Crowdfunding" sheetId="1" r:id="rId1"/>
    <sheet name="category &amp; outcome" sheetId="2" r:id="rId2"/>
    <sheet name="sub-category &amp; outcome" sheetId="4" r:id="rId3"/>
    <sheet name="Months &amp; Outcome" sheetId="5" r:id="rId4"/>
    <sheet name="Goal Analysis" sheetId="6" r:id="rId5"/>
    <sheet name="Statistical Analysis" sheetId="10" r:id="rId6"/>
    <sheet name="Sheet6" sheetId="7" r:id="rId7"/>
    <sheet name="Sheet8" sheetId="9" r:id="rId8"/>
  </sheets>
  <definedNames>
    <definedName name="_xlnm._FilterDatabase" localSheetId="0" hidden="1">Crowdfunding!$A$1:$U$1001</definedName>
    <definedName name="_xlchart.v1.0" hidden="1">'Statistical Analysis'!$D$2:$D$365</definedName>
    <definedName name="_xlchart.v1.1" hidden="1">'Statistical Analysis'!$E$1</definedName>
    <definedName name="_xlchart.v1.2" hidden="1">'Statistical Analysis'!$E$2:$E$365</definedName>
    <definedName name="_xlchart.v1.3" hidden="1">'Statistical Analysis'!$A$2:$A$566</definedName>
    <definedName name="_xlchart.v1.4" hidden="1">'Statistical Analysis'!$B$1</definedName>
    <definedName name="_xlchart.v1.5" hidden="1">'Statistical Analysis'!$B$2:$B$566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27" i="7"/>
  <c r="H17" i="7"/>
  <c r="H18" i="7"/>
  <c r="H19" i="7"/>
  <c r="H20" i="7"/>
  <c r="H21" i="7"/>
  <c r="H22" i="7"/>
  <c r="H23" i="7"/>
  <c r="H24" i="7"/>
  <c r="H25" i="7"/>
  <c r="H26" i="7"/>
  <c r="H28" i="7"/>
  <c r="H29" i="7"/>
  <c r="H30" i="7"/>
  <c r="H31" i="7"/>
  <c r="H32" i="7"/>
  <c r="H33" i="7"/>
  <c r="H34" i="7"/>
  <c r="H35" i="7"/>
  <c r="H36" i="7"/>
  <c r="H37" i="7"/>
  <c r="H38" i="7"/>
  <c r="H39" i="7"/>
  <c r="H16" i="7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2" i="10"/>
  <c r="H33" i="10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2" i="10"/>
  <c r="H32" i="10" s="1"/>
  <c r="I10" i="10"/>
  <c r="H10" i="10"/>
  <c r="I9" i="10"/>
  <c r="I8" i="10"/>
  <c r="I7" i="10"/>
  <c r="I6" i="10"/>
  <c r="I5" i="10"/>
  <c r="H9" i="10"/>
  <c r="H8" i="10"/>
  <c r="H7" i="10"/>
  <c r="H6" i="10"/>
  <c r="H5" i="10"/>
  <c r="I4" i="10"/>
  <c r="H4" i="10"/>
  <c r="B41" i="7"/>
  <c r="C41" i="7"/>
  <c r="D41" i="7"/>
  <c r="E41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16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E13" i="6" s="1"/>
  <c r="H13" i="6" s="1"/>
  <c r="B12" i="6"/>
  <c r="B11" i="6"/>
  <c r="B10" i="6"/>
  <c r="B9" i="6"/>
  <c r="B8" i="6"/>
  <c r="B7" i="6"/>
  <c r="E7" i="6" s="1"/>
  <c r="B6" i="6"/>
  <c r="B5" i="6"/>
  <c r="B4" i="6"/>
  <c r="B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  <c r="G8" i="2"/>
  <c r="H10" i="2"/>
  <c r="H6" i="2"/>
  <c r="G7" i="2"/>
  <c r="H13" i="2"/>
  <c r="H5" i="2"/>
  <c r="G6" i="2"/>
  <c r="H12" i="2"/>
  <c r="G13" i="2"/>
  <c r="G5" i="2"/>
  <c r="G12" i="2"/>
  <c r="H9" i="2"/>
  <c r="G10" i="2"/>
  <c r="H8" i="2"/>
  <c r="H7" i="2"/>
  <c r="H11" i="2"/>
  <c r="G11" i="2"/>
  <c r="G9" i="2"/>
  <c r="E5" i="6" l="1"/>
  <c r="G5" i="6" s="1"/>
  <c r="E6" i="6"/>
  <c r="G6" i="6" s="1"/>
  <c r="D15" i="6"/>
  <c r="B15" i="6"/>
  <c r="G7" i="6"/>
  <c r="H7" i="6"/>
  <c r="G13" i="6"/>
  <c r="E11" i="6"/>
  <c r="H11" i="6" s="1"/>
  <c r="E3" i="6"/>
  <c r="H3" i="6" s="1"/>
  <c r="F7" i="6"/>
  <c r="C15" i="6"/>
  <c r="E10" i="6"/>
  <c r="F10" i="6" s="1"/>
  <c r="E9" i="6"/>
  <c r="F9" i="6" s="1"/>
  <c r="F13" i="6"/>
  <c r="E8" i="6"/>
  <c r="F8" i="6" s="1"/>
  <c r="E2" i="6"/>
  <c r="E12" i="6"/>
  <c r="G12" i="6" s="1"/>
  <c r="E4" i="6"/>
  <c r="G4" i="6" s="1"/>
  <c r="H5" i="6" l="1"/>
  <c r="F5" i="6"/>
  <c r="H6" i="6"/>
  <c r="G9" i="6"/>
  <c r="E15" i="6"/>
  <c r="F15" i="6" s="1"/>
  <c r="H12" i="6"/>
  <c r="H4" i="6"/>
  <c r="G8" i="6"/>
  <c r="H8" i="6"/>
  <c r="F6" i="6"/>
  <c r="H9" i="6"/>
  <c r="F11" i="6"/>
  <c r="F3" i="6"/>
  <c r="F2" i="6"/>
  <c r="G3" i="6"/>
  <c r="H10" i="6"/>
  <c r="G11" i="6"/>
  <c r="F12" i="6"/>
  <c r="H2" i="6"/>
  <c r="G10" i="6"/>
  <c r="F4" i="6"/>
  <c r="G2" i="6"/>
  <c r="G15" i="6" l="1"/>
  <c r="H15" i="6"/>
</calcChain>
</file>

<file path=xl/sharedStrings.xml><?xml version="1.0" encoding="utf-8"?>
<sst xmlns="http://schemas.openxmlformats.org/spreadsheetml/2006/main" count="9157" uniqueCount="2125">
  <si>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</si>
  <si>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</si>
  <si>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</si>
  <si>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</si>
  <si>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</si>
  <si>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</si>
  <si>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</si>
  <si>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</si>
  <si>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</si>
  <si>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</si>
  <si>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</si>
  <si>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</si>
  <si>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</si>
  <si>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</si>
  <si>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</si>
  <si>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</si>
  <si>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</si>
  <si>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</si>
  <si>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</si>
  <si>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</si>
  <si>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</si>
  <si>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</si>
  <si>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</si>
  <si>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</si>
  <si>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</si>
  <si>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</si>
  <si>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</si>
  <si>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</si>
  <si>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</si>
  <si>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</si>
  <si>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</si>
  <si>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</si>
  <si>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</si>
  <si>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</si>
  <si>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</si>
  <si>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</si>
  <si>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</si>
  <si>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</si>
  <si>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</si>
  <si>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</si>
  <si>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</si>
  <si>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</si>
  <si>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</si>
  <si>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</si>
  <si>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</si>
  <si>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</si>
  <si>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</si>
  <si>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</si>
  <si>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</si>
  <si>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</si>
  <si>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</si>
  <si>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</si>
  <si>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</si>
  <si>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</si>
  <si>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</si>
  <si>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</si>
  <si>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</si>
  <si>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</si>
  <si>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</si>
  <si>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</si>
  <si>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</si>
  <si>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</si>
  <si>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</si>
  <si>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</si>
  <si>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</si>
  <si>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</si>
  <si>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</si>
  <si>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</si>
  <si>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</si>
  <si>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</si>
  <si>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</si>
  <si>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</si>
  <si>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</si>
  <si>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</si>
  <si>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</si>
  <si>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</si>
  <si>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</si>
  <si>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</si>
  <si>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</si>
  <si>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</si>
  <si>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</si>
  <si>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</si>
  <si>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</si>
  <si>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</si>
  <si>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</si>
  <si>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</si>
  <si>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</si>
  <si>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</si>
  <si>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</si>
  <si>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</si>
  <si>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</si>
  <si>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</si>
  <si>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</si>
  <si>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</si>
  <si>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</si>
  <si>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</si>
  <si>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</si>
  <si>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</si>
  <si>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</si>
  <si>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</si>
  <si>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</si>
  <si>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</si>
  <si>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</si>
  <si>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</si>
  <si>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</si>
  <si>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</si>
  <si>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</si>
  <si>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</si>
  <si>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</si>
  <si>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</si>
  <si>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</si>
  <si>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</si>
  <si>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</si>
  <si>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</si>
  <si>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</si>
  <si>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</si>
  <si>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</si>
  <si>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</si>
  <si>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</si>
  <si>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</si>
  <si>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</si>
  <si>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</si>
  <si>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</si>
  <si>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</si>
  <si>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</si>
  <si>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</si>
  <si>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</si>
  <si>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</si>
  <si>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</si>
  <si>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</si>
  <si>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</si>
  <si>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</si>
  <si>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</si>
  <si>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</si>
  <si>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</si>
  <si>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</si>
  <si>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</si>
  <si>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</si>
  <si>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</si>
  <si>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</si>
  <si>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</si>
  <si>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</si>
  <si>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</si>
  <si>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</si>
  <si>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</si>
  <si>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</si>
  <si>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</si>
  <si>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</si>
  <si>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</si>
  <si>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</si>
  <si>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</si>
  <si>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</si>
  <si>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</si>
  <si>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</si>
  <si>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</si>
  <si>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</si>
  <si>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</si>
  <si>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</si>
  <si>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</si>
  <si>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</si>
  <si>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</si>
  <si>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</si>
  <si>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</si>
  <si>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</si>
  <si>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</si>
  <si>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</si>
  <si>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</si>
  <si>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</si>
  <si>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</si>
  <si>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</si>
  <si>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</si>
  <si>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</si>
  <si>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</si>
  <si>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</si>
  <si>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</si>
  <si>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</si>
  <si>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</si>
  <si>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</si>
  <si>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</si>
  <si>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</si>
  <si>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</si>
  <si>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</si>
  <si>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</si>
  <si>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</si>
  <si>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</si>
  <si>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</si>
  <si>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</si>
  <si>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</si>
  <si>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</si>
  <si>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</si>
  <si>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</si>
  <si>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</si>
  <si>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</si>
  <si>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</si>
  <si>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</si>
  <si>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</si>
  <si>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</si>
  <si>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</si>
  <si>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</si>
  <si>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</si>
  <si>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</si>
  <si>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</si>
  <si>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</si>
  <si>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</si>
  <si>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</si>
  <si>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</si>
  <si>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</si>
  <si>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</si>
  <si>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</si>
  <si>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</si>
  <si>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</si>
  <si>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</si>
  <si>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</si>
  <si>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</si>
  <si>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</si>
  <si>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</si>
  <si>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</si>
  <si>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</si>
  <si>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</si>
  <si>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</si>
  <si>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</si>
  <si>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</si>
  <si>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</si>
  <si>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</si>
  <si>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</si>
  <si>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</si>
  <si>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</si>
  <si>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</si>
  <si>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</si>
  <si>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</si>
  <si>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</si>
  <si>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</si>
  <si>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</si>
  <si>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</si>
  <si>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</si>
  <si>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</si>
  <si>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</si>
  <si>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</si>
  <si>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</si>
  <si>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</si>
  <si>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</si>
  <si>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</si>
  <si>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</si>
  <si>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</si>
  <si>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</si>
  <si>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</si>
  <si>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</si>
  <si>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</si>
  <si>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</si>
  <si>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</si>
  <si>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</si>
  <si>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</si>
  <si>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</si>
  <si>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</si>
  <si>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</si>
  <si>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</si>
  <si>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</si>
  <si>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</si>
  <si>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</si>
  <si>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</si>
  <si>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</si>
  <si>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</si>
  <si>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</si>
  <si>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</si>
  <si>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</si>
  <si>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</si>
  <si>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</si>
  <si>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</si>
  <si>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</si>
  <si>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</si>
  <si>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</si>
  <si>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</si>
  <si>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</si>
  <si>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</si>
  <si>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</si>
  <si>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</si>
  <si>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</si>
  <si>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</si>
  <si>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</si>
  <si>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</si>
  <si>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</si>
  <si>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</si>
  <si>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</si>
  <si>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</si>
  <si>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</si>
  <si>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</si>
  <si>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</si>
  <si>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</si>
  <si>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</si>
  <si>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</si>
  <si>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</si>
  <si>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</si>
  <si>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</si>
  <si>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</si>
  <si>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</si>
  <si>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</si>
  <si>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</si>
  <si>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</si>
  <si>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</si>
  <si>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</si>
  <si>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</si>
  <si>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</si>
  <si>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</si>
  <si>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</si>
  <si>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</si>
  <si>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</si>
  <si>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</si>
  <si>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</si>
  <si>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</si>
  <si>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</si>
  <si>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</si>
  <si>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</si>
  <si>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</si>
  <si>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</si>
  <si>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</si>
  <si>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</si>
  <si>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</si>
  <si>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</si>
  <si>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</si>
  <si>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</si>
  <si>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</si>
  <si>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</si>
  <si>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</si>
  <si>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</si>
  <si>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</si>
  <si>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</si>
  <si>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</si>
  <si>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</si>
  <si>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</si>
  <si>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</si>
  <si>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</si>
  <si>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</si>
  <si>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</si>
  <si>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</si>
  <si>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</si>
  <si>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</si>
  <si>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</si>
  <si>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</si>
  <si>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</si>
  <si>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</si>
  <si>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</si>
  <si>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</si>
  <si>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</si>
  <si>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</si>
  <si>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</si>
  <si>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</si>
  <si>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</si>
  <si>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</si>
  <si>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</si>
  <si>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</si>
  <si>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</si>
  <si>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</si>
  <si>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</si>
  <si>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</si>
  <si>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</si>
  <si>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</si>
  <si>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</si>
  <si>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</si>
  <si>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</si>
  <si>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</si>
  <si>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</si>
  <si>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</si>
  <si>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</si>
  <si>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</si>
  <si>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</si>
  <si>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</si>
  <si>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</si>
  <si>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</si>
  <si>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</si>
  <si>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</si>
  <si>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</si>
  <si>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</si>
  <si>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</si>
  <si>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</si>
  <si>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</si>
  <si>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</si>
  <si>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</si>
  <si>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</si>
  <si>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</si>
  <si>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</si>
  <si>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</si>
  <si>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</si>
  <si>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</si>
  <si>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</si>
  <si>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</si>
  <si>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</si>
  <si>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</si>
  <si>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</si>
  <si>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</si>
  <si>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</si>
  <si>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</si>
  <si>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</si>
  <si>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</si>
  <si>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</si>
  <si>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</si>
  <si>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</si>
  <si>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</si>
  <si>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</si>
  <si>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</si>
  <si>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</si>
  <si>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</si>
  <si>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</si>
  <si>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</si>
  <si>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</si>
  <si>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</si>
  <si>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</si>
  <si>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</si>
  <si>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</si>
  <si>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</si>
  <si>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</si>
  <si>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</si>
  <si>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</si>
  <si>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</si>
  <si>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</si>
  <si>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</si>
  <si>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</si>
  <si>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</si>
  <si>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</si>
  <si>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</si>
  <si>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</si>
  <si>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</si>
  <si>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</si>
  <si>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</si>
  <si>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</si>
  <si>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</si>
  <si>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</si>
  <si>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</si>
  <si>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</si>
  <si>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</si>
  <si>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</si>
  <si>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</si>
  <si>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</si>
  <si>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</si>
  <si>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</si>
  <si>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</si>
  <si>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</si>
  <si>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</si>
  <si>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</si>
  <si>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</si>
  <si>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</si>
  <si>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</si>
  <si>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</si>
  <si>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</si>
  <si>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</si>
  <si>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</si>
  <si>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</si>
  <si>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</si>
  <si>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</si>
  <si>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</si>
  <si>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</si>
  <si>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</si>
  <si>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</si>
  <si>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</si>
  <si>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</si>
  <si>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</si>
  <si>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</si>
  <si>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</si>
  <si>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</si>
  <si>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</si>
  <si>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</si>
  <si>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</si>
  <si>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</si>
  <si>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</si>
  <si>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</si>
  <si>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</si>
  <si>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</si>
  <si>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</si>
  <si>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</si>
  <si>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</si>
  <si>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</si>
  <si>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</si>
  <si>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</si>
  <si>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</si>
  <si>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</si>
  <si>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</si>
  <si>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</si>
  <si>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</si>
  <si>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</si>
  <si>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</si>
  <si>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</si>
  <si>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</si>
  <si>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</si>
  <si>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</si>
  <si>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</si>
  <si>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</si>
  <si>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</si>
  <si>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</si>
  <si>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</si>
  <si>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</si>
  <si>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</si>
  <si>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</si>
  <si>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</si>
  <si>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</si>
  <si>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</si>
  <si>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</si>
  <si>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</si>
  <si>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</si>
  <si>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</si>
  <si>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</si>
  <si>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</si>
  <si>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</si>
  <si>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</si>
  <si>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</si>
  <si>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</si>
  <si>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</si>
  <si>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</si>
  <si>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</si>
  <si>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</si>
  <si>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</si>
  <si>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</si>
  <si>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</si>
  <si>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</si>
  <si>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</si>
  <si>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</si>
  <si>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</si>
  <si>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</si>
  <si>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</si>
  <si>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</si>
  <si>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</si>
  <si>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</si>
  <si>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</si>
  <si>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</si>
  <si>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</si>
  <si>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</si>
  <si>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</si>
  <si>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</si>
  <si>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</si>
  <si>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</si>
  <si>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</si>
  <si>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</si>
  <si>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</si>
  <si>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</si>
  <si>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</si>
  <si>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</si>
  <si>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</si>
  <si>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</si>
  <si>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</si>
  <si>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</si>
  <si>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</si>
  <si>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</si>
  <si>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</si>
  <si>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</si>
  <si>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</si>
  <si>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</si>
  <si>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</si>
  <si>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</si>
  <si>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</si>
  <si>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</si>
  <si>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</si>
  <si>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</si>
  <si>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</si>
  <si>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</si>
  <si>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</si>
  <si>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</si>
  <si>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</si>
  <si>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</si>
  <si>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</si>
  <si>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</si>
  <si>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</si>
  <si>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</si>
  <si>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</si>
  <si>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</si>
  <si>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</si>
  <si>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</si>
  <si>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</si>
  <si>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</si>
  <si>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</si>
  <si>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</si>
  <si>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</si>
  <si>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</si>
  <si>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</si>
  <si>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</si>
  <si>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</si>
  <si>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</si>
  <si>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</si>
  <si>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</si>
  <si>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</si>
  <si>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</si>
  <si>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</si>
  <si>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</si>
  <si>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</si>
  <si>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</si>
  <si>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</si>
  <si>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</si>
  <si>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</si>
  <si>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</si>
  <si>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</si>
  <si>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</si>
  <si>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</si>
  <si>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</si>
  <si>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</si>
  <si>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</si>
  <si>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</si>
  <si>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</si>
  <si>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</si>
  <si>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</si>
  <si>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</si>
  <si>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</si>
  <si>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</si>
  <si>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</si>
  <si>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</si>
  <si>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</si>
  <si>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</si>
  <si>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</si>
  <si>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</si>
  <si>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</si>
  <si>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</si>
  <si>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</si>
  <si>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</si>
  <si>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</si>
  <si>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</si>
  <si>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</si>
  <si>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</si>
  <si>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</si>
  <si>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</si>
  <si>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</si>
  <si>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</si>
  <si>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</si>
  <si>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</si>
  <si>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</si>
  <si>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</si>
  <si>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</si>
  <si>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</si>
  <si>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</si>
  <si>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</si>
  <si>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</si>
  <si>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</si>
  <si>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</si>
  <si>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</si>
  <si>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</si>
  <si>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</si>
  <si>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</si>
  <si>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</si>
  <si>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</si>
  <si>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</si>
  <si>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</si>
  <si>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</si>
  <si>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</si>
  <si>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</si>
  <si>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</si>
  <si>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</si>
  <si>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</si>
  <si>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</si>
  <si>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</si>
  <si>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</si>
  <si>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</si>
  <si>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</si>
  <si>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</si>
  <si>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</si>
  <si>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</si>
  <si>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</si>
  <si>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</si>
  <si>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</si>
  <si>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</si>
  <si>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</si>
  <si>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</si>
  <si>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</si>
  <si>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</si>
  <si>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</si>
  <si>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</si>
  <si>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</si>
  <si>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</si>
  <si>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</si>
  <si>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</si>
  <si>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</si>
  <si>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</si>
  <si>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</si>
  <si>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</si>
  <si>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</si>
  <si>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</si>
  <si>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</si>
  <si>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</si>
  <si>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</si>
  <si>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</si>
  <si>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</si>
  <si>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</si>
  <si>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</si>
  <si>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</si>
  <si>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</si>
  <si>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</si>
  <si>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</si>
  <si>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</si>
  <si>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</si>
  <si>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</si>
  <si>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</si>
  <si>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</si>
  <si>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</si>
  <si>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</si>
  <si>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</si>
  <si>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</si>
  <si>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</si>
  <si>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</si>
  <si>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</si>
  <si>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</si>
  <si>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</si>
  <si>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</si>
  <si>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</si>
  <si>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</si>
  <si>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</si>
  <si>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</si>
  <si>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</si>
  <si>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</si>
  <si>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</si>
  <si>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</si>
  <si>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</si>
  <si>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</si>
  <si>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</si>
  <si>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</si>
  <si>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</si>
  <si>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</si>
  <si>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</si>
  <si>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</si>
  <si>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</si>
  <si>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</si>
  <si>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</si>
  <si>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</si>
  <si>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</si>
  <si>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</si>
  <si>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</si>
  <si>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</si>
  <si>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</si>
  <si>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</si>
  <si>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</si>
  <si>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</si>
  <si>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</si>
  <si>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</si>
  <si>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</si>
  <si>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</si>
  <si>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</si>
  <si>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</si>
  <si>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</si>
  <si>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</si>
  <si>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</si>
  <si>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</si>
  <si>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</si>
  <si>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</si>
  <si>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</si>
  <si>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</si>
  <si>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</si>
  <si>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</si>
  <si>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</si>
  <si>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</si>
  <si>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</si>
  <si>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</si>
  <si>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</si>
  <si>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</si>
  <si>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</si>
  <si>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</si>
  <si>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</si>
  <si>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</si>
  <si>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</si>
  <si>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</si>
  <si>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</si>
  <si>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</si>
  <si>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</si>
  <si>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</si>
  <si>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</si>
  <si>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</si>
  <si>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</si>
  <si>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</si>
  <si>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</si>
  <si>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</si>
  <si>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</si>
  <si>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</si>
  <si>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</si>
  <si>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</si>
  <si>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</si>
  <si>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</si>
  <si>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</si>
  <si>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</si>
  <si>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</si>
  <si>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</si>
  <si>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</si>
  <si>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</si>
  <si>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</si>
  <si>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</si>
  <si>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</si>
  <si>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</si>
  <si>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</si>
  <si>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</si>
  <si>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</si>
  <si>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</si>
  <si>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</si>
  <si>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</si>
  <si>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</si>
  <si>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</si>
  <si>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</si>
  <si>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</si>
  <si>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</si>
  <si>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</si>
  <si>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</si>
  <si>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</si>
  <si>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</si>
  <si>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</si>
  <si>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</si>
  <si>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</si>
  <si>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</si>
  <si>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</si>
  <si>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</si>
  <si>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</si>
  <si>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</si>
  <si>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</si>
  <si>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</si>
  <si>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</si>
  <si>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</si>
  <si>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</si>
  <si>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</si>
  <si>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</si>
  <si>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</si>
  <si>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</si>
  <si>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</si>
  <si>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</si>
  <si>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</si>
  <si>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</si>
  <si>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</si>
  <si>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</si>
  <si>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</si>
  <si>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</si>
  <si>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</si>
  <si>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</si>
  <si>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</si>
  <si>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</si>
  <si>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</si>
  <si>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</si>
  <si>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</si>
  <si>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</si>
  <si>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</si>
  <si>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</si>
  <si>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</si>
  <si>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</si>
  <si>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</si>
  <si>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</si>
  <si>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</si>
  <si>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</si>
  <si>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</si>
  <si>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</si>
  <si>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</si>
  <si>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</si>
  <si>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</si>
  <si>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</si>
  <si>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</si>
  <si>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</si>
  <si>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</si>
  <si>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</si>
  <si>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</si>
  <si>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</si>
  <si>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</si>
  <si>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</si>
  <si>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</si>
  <si>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</si>
  <si>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</si>
  <si>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</si>
  <si>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</si>
  <si>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</si>
  <si>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</si>
  <si>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</si>
  <si>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</si>
  <si>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</si>
  <si>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</si>
  <si>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</si>
  <si>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</si>
  <si>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</si>
  <si>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</si>
  <si>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</si>
  <si>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</si>
  <si>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</si>
  <si>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</si>
  <si>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</si>
  <si>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</si>
  <si>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</si>
  <si>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</si>
  <si>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</si>
  <si>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</si>
  <si>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</si>
  <si>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</si>
  <si>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</si>
  <si>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</si>
  <si>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</si>
  <si>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</si>
  <si>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</si>
  <si>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</si>
  <si>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</si>
  <si>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</si>
  <si>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</si>
  <si>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</si>
  <si>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</si>
  <si>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</si>
  <si>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</si>
  <si>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</si>
  <si>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</si>
  <si>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</si>
  <si>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</si>
  <si>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</si>
  <si>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</si>
  <si>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</si>
  <si>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</si>
  <si>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</si>
  <si>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</si>
  <si>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</si>
  <si>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</si>
  <si>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</si>
  <si>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</si>
  <si>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</si>
  <si>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</si>
  <si>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</si>
  <si>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</si>
  <si>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</si>
  <si>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</si>
  <si>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</si>
  <si>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</si>
  <si>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</si>
  <si>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</si>
  <si>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</si>
  <si>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</si>
  <si>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</si>
  <si>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</si>
  <si>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</si>
  <si>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</si>
  <si>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</si>
  <si>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</si>
  <si>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</si>
  <si>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</si>
  <si>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</si>
  <si>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</si>
  <si>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</si>
  <si>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</si>
  <si>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</si>
  <si>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</si>
  <si>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</si>
  <si>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</si>
  <si>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</si>
  <si>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</si>
  <si>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</si>
  <si>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</si>
  <si>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</si>
  <si>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</si>
  <si>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</si>
  <si>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</si>
  <si>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</si>
  <si>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</si>
  <si>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</si>
  <si>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</si>
  <si>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</si>
  <si>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</si>
  <si>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</si>
  <si>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</si>
  <si>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</si>
  <si>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</si>
  <si>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</si>
  <si>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</si>
  <si>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</si>
  <si>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</si>
  <si>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</si>
  <si>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</si>
  <si>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</si>
  <si>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</si>
  <si>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</si>
  <si>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</si>
  <si>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</si>
  <si>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</si>
  <si>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</si>
  <si>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</si>
  <si>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</si>
  <si>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</si>
  <si>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</si>
  <si>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</si>
  <si>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</si>
  <si>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</si>
  <si>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</si>
  <si>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</si>
  <si>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</si>
  <si>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</si>
  <si>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</si>
  <si>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</si>
  <si>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</si>
  <si>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</si>
  <si>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</si>
  <si>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</si>
  <si>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</si>
  <si>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</si>
  <si>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</si>
  <si>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</si>
  <si>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</si>
  <si>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</si>
  <si>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</si>
  <si>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</si>
  <si>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</si>
  <si>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</si>
  <si>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</si>
  <si>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</si>
  <si>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</si>
  <si>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</si>
  <si>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</si>
  <si>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</si>
  <si>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</si>
  <si>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</si>
  <si>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</si>
  <si>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</si>
  <si>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</si>
  <si>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</si>
  <si>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</si>
  <si>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</si>
  <si>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</si>
  <si>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</si>
  <si>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</si>
  <si>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</si>
  <si>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</si>
  <si>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</si>
  <si>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</si>
  <si>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</si>
  <si>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</si>
  <si>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</si>
  <si>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</si>
  <si>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</si>
  <si>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</si>
  <si>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</si>
  <si>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</si>
  <si>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</si>
  <si>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</si>
  <si>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</si>
  <si>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</si>
  <si>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</si>
  <si>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</si>
  <si>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</si>
  <si>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</si>
  <si>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</si>
  <si>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</si>
  <si>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</si>
  <si>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</si>
  <si>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</si>
  <si>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</si>
  <si>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</si>
  <si>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</si>
  <si>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</si>
  <si>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</si>
  <si>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</si>
  <si>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</si>
  <si>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</si>
  <si>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</si>
  <si>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</si>
  <si>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</si>
  <si>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</si>
  <si>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</si>
  <si>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</si>
  <si>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</si>
  <si>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</si>
  <si>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</si>
  <si>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</si>
  <si>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</si>
  <si>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</si>
  <si>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</si>
  <si>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</si>
  <si>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</si>
  <si>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</si>
  <si>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</si>
  <si>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</si>
  <si>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</si>
  <si>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</si>
  <si>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</si>
  <si>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</si>
  <si>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</si>
  <si>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</si>
  <si>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</si>
  <si>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</si>
  <si>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</si>
  <si>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</si>
  <si>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</si>
  <si>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</si>
  <si>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</si>
  <si>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</si>
  <si>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</si>
  <si>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</si>
  <si>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</si>
  <si>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</si>
  <si>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</si>
  <si>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</si>
  <si>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</si>
  <si>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</si>
  <si>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</si>
  <si>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</si>
  <si>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</si>
  <si>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</si>
  <si>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</si>
  <si>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</si>
  <si>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</si>
  <si>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</si>
  <si>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</si>
  <si>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</si>
  <si>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</si>
  <si>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</si>
  <si>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</si>
  <si>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</si>
  <si>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</si>
  <si>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</si>
  <si>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</si>
  <si>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</si>
  <si>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</si>
  <si>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</si>
  <si>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</si>
  <si>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</si>
  <si>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</si>
  <si>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</si>
  <si>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</si>
  <si>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</si>
  <si>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</si>
  <si>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</si>
  <si>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</si>
  <si>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</si>
  <si>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</si>
  <si>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</si>
  <si>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</si>
  <si>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</si>
  <si>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</si>
  <si>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</si>
  <si>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</si>
  <si>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</si>
  <si>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</si>
  <si>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</si>
  <si>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</si>
  <si>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</si>
  <si>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</si>
  <si>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</si>
  <si>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</si>
  <si>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</si>
  <si>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</si>
  <si>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</si>
  <si>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</si>
  <si>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</si>
  <si>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</si>
  <si>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</si>
  <si>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</si>
  <si>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</si>
  <si>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</si>
  <si>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</si>
  <si>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</si>
  <si>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</si>
  <si>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</si>
  <si>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</si>
  <si>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</si>
  <si>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</si>
  <si>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</si>
  <si>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</si>
  <si>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</si>
  <si>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</si>
  <si>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</si>
  <si>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</si>
  <si>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</si>
  <si>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</si>
  <si>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</si>
  <si>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</si>
  <si>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</si>
  <si>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</si>
  <si>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</si>
  <si>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</si>
  <si>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</si>
  <si>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</si>
  <si>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</si>
  <si>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</si>
  <si>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</si>
  <si>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</si>
  <si>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</si>
  <si>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</si>
  <si>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</si>
  <si>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</si>
  <si>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</si>
  <si>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</si>
  <si>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</si>
  <si>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</si>
  <si>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</si>
  <si>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</si>
  <si>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</si>
  <si>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</si>
  <si>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</si>
  <si>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</si>
  <si>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</si>
  <si>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</si>
  <si>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</si>
  <si>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</si>
  <si>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</si>
  <si>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</si>
  <si>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</si>
  <si>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</si>
  <si>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</si>
  <si>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</si>
  <si>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</si>
  <si>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</si>
  <si>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</si>
  <si>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</si>
  <si>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</si>
  <si>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</si>
  <si>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</si>
  <si>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</si>
  <si>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</si>
  <si>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</si>
  <si>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</si>
  <si>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</si>
  <si>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</si>
  <si>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</si>
  <si>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</si>
  <si>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</si>
  <si>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</si>
  <si>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</si>
  <si>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</si>
  <si>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</si>
  <si>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</si>
  <si>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</si>
  <si>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</si>
  <si>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</si>
  <si>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</si>
  <si>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</si>
  <si>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</si>
  <si>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</si>
  <si>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</si>
  <si>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</si>
  <si>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</si>
  <si>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</si>
  <si>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</si>
  <si>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</si>
  <si>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</si>
  <si>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</si>
  <si>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</si>
  <si>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</si>
  <si>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</si>
  <si>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</si>
  <si>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</si>
  <si>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</si>
  <si>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</si>
  <si>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</si>
  <si>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</si>
  <si>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</si>
  <si>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</si>
  <si>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</si>
  <si>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</si>
  <si>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</si>
  <si>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</si>
  <si>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</si>
  <si>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</si>
  <si>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</si>
  <si>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</si>
  <si>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</si>
  <si>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</si>
  <si>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</si>
  <si>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</si>
  <si>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</si>
  <si>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</si>
  <si>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</si>
  <si>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</si>
  <si>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</si>
  <si>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</si>
  <si>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</si>
  <si>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</si>
  <si>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</si>
  <si>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</si>
  <si>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</si>
  <si>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</si>
  <si>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</si>
  <si>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</si>
  <si>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</si>
  <si>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</si>
  <si>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</si>
  <si>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</si>
  <si>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</si>
  <si>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</si>
  <si>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</si>
  <si>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</si>
  <si>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</si>
  <si>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</si>
  <si>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</si>
  <si>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</si>
  <si>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</si>
  <si>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</si>
  <si>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</si>
  <si>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</si>
  <si>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</si>
  <si>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</si>
  <si>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</si>
  <si>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</si>
  <si>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</si>
  <si>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</si>
  <si>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</si>
  <si>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</si>
  <si>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</si>
  <si>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</si>
  <si>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</si>
  <si>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</si>
  <si>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</si>
  <si>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</si>
  <si>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</si>
  <si>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</si>
  <si>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</si>
  <si>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</si>
  <si>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</si>
  <si>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</si>
  <si>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</si>
  <si>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</si>
  <si>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</si>
  <si>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</si>
  <si>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</si>
  <si>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</si>
  <si>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</si>
  <si>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</si>
  <si>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</si>
  <si>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</si>
  <si>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</si>
  <si>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</si>
  <si>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</si>
  <si>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</si>
  <si>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</si>
  <si>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</si>
  <si>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</si>
  <si>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</si>
  <si>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</si>
  <si>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</si>
  <si>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</si>
  <si>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</si>
  <si>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</si>
  <si>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</si>
  <si>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</si>
  <si>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</si>
  <si>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</si>
  <si>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</si>
  <si>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</si>
  <si>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</si>
  <si>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</si>
  <si>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</si>
  <si>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</si>
  <si>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</si>
  <si>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</si>
  <si>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</si>
  <si>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</si>
  <si>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</si>
  <si>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</si>
  <si>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</si>
  <si>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</si>
  <si>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</si>
  <si>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</si>
  <si>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</si>
  <si>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</si>
  <si>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</si>
  <si>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</si>
  <si>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</si>
  <si>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</si>
  <si>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</si>
  <si>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</si>
  <si>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</si>
  <si>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</si>
  <si>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</si>
  <si>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</si>
  <si>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</si>
  <si>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</si>
  <si>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</si>
  <si>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</si>
  <si>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</si>
  <si>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</si>
  <si>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</si>
  <si>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</si>
  <si>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</si>
  <si>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</si>
  <si>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</si>
  <si>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</si>
  <si>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</si>
  <si>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</si>
  <si>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</si>
  <si>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</si>
  <si>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</si>
  <si>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</si>
  <si>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</si>
  <si>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</si>
  <si>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</si>
  <si>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</si>
  <si>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</si>
  <si>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</si>
  <si>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</si>
  <si>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</si>
  <si>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</si>
  <si>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</si>
  <si>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</si>
  <si>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</si>
  <si>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</si>
  <si>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</si>
  <si>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</si>
  <si>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</si>
  <si>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</si>
  <si>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</si>
  <si>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</si>
  <si>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</si>
  <si>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</si>
  <si>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</si>
  <si>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</si>
  <si>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</si>
  <si>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</si>
  <si>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</si>
  <si>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</si>
  <si>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</si>
  <si>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</si>
  <si>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</si>
  <si>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</si>
  <si>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</si>
  <si>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</si>
  <si>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</si>
  <si>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</si>
  <si>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</si>
  <si>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</si>
  <si>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</si>
  <si>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</si>
  <si>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</si>
  <si>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</si>
  <si>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</si>
  <si>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</si>
  <si>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</si>
  <si>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</si>
  <si>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</si>
  <si>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</si>
  <si>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</si>
  <si>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</si>
  <si>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</si>
  <si>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</si>
  <si>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</si>
  <si>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</si>
  <si>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</si>
  <si>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</si>
  <si>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</si>
  <si>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</si>
  <si>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</si>
  <si>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</si>
  <si>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</si>
  <si>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</si>
  <si>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</si>
  <si>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</si>
  <si>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</si>
  <si>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</si>
  <si>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</si>
  <si>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</si>
  <si>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</si>
  <si>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</si>
  <si>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</si>
  <si>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</si>
  <si>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</si>
  <si>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</si>
  <si>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</si>
  <si>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</si>
  <si>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</si>
  <si>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</si>
  <si>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</si>
  <si>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</si>
  <si>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</si>
  <si>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</si>
  <si>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</si>
  <si>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</si>
  <si>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</si>
  <si>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</si>
  <si>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</si>
  <si>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</si>
  <si>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</si>
  <si>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</si>
  <si>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</si>
  <si>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</si>
  <si>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</si>
  <si>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</si>
  <si>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</si>
  <si>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</si>
  <si>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</si>
  <si>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</si>
  <si>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</si>
  <si>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</si>
  <si>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</si>
  <si>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</si>
  <si>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</si>
  <si>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</si>
  <si>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</si>
  <si>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</si>
  <si>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</si>
  <si>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</si>
  <si>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</si>
  <si>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</si>
  <si>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</si>
  <si>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</si>
  <si>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</si>
  <si>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</si>
  <si>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</si>
  <si>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</si>
  <si>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</si>
  <si>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</si>
  <si>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</si>
  <si>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</si>
  <si>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</si>
  <si>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</si>
  <si>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</si>
  <si>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</si>
  <si>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</si>
  <si>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</si>
  <si>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</si>
  <si>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</si>
  <si>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</si>
  <si>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</si>
  <si>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</si>
  <si>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</si>
  <si>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</si>
  <si>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</si>
  <si>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</si>
  <si>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</si>
  <si>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</si>
  <si>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</si>
  <si>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</si>
  <si>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</si>
  <si>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</si>
  <si>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</si>
  <si>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</si>
  <si>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</si>
  <si>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</si>
  <si>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</si>
  <si>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</si>
  <si>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</si>
  <si>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</si>
  <si>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</si>
  <si>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</si>
  <si>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</si>
  <si>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</si>
  <si>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</si>
  <si>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</si>
  <si>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</si>
  <si>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</si>
  <si>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</si>
  <si>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</si>
  <si>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</si>
  <si>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</si>
  <si>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</si>
  <si>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</si>
  <si>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</si>
  <si>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</si>
  <si>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</si>
  <si>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</si>
  <si>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</si>
  <si>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</si>
  <si>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</si>
  <si>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</si>
  <si>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</si>
  <si>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</si>
  <si>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</si>
  <si>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</si>
  <si>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</si>
  <si>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</si>
  <si>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</si>
  <si>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</si>
  <si>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</si>
  <si>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</si>
  <si>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</si>
  <si>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</si>
  <si>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</si>
  <si>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</si>
  <si>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</si>
  <si>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</si>
  <si>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</si>
  <si>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</si>
  <si>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</si>
  <si>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</si>
  <si>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</si>
  <si>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</si>
  <si>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</si>
  <si>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</si>
  <si>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</si>
  <si>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</si>
  <si>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</si>
  <si>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</si>
  <si>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</si>
  <si>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</si>
  <si>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</si>
  <si>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</si>
  <si>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</si>
  <si>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</si>
  <si>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</si>
  <si>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</si>
  <si>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</si>
  <si>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</si>
  <si>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</si>
  <si>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</si>
  <si>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</si>
  <si>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</si>
  <si>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</si>
  <si>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</si>
  <si>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</si>
  <si>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</si>
  <si>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</si>
  <si>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</si>
  <si>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</si>
  <si>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</si>
  <si>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</si>
  <si>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</si>
  <si>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</si>
  <si>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</si>
  <si>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</si>
  <si>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</si>
  <si>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</si>
  <si>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</si>
  <si>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</si>
  <si>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</si>
  <si>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</si>
  <si>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</si>
  <si>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</si>
  <si>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</si>
  <si>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</si>
  <si>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</si>
  <si>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</si>
  <si>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</si>
  <si>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</si>
  <si>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</si>
  <si>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</si>
  <si>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</si>
  <si>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</si>
  <si>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</si>
  <si>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</si>
  <si>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</si>
  <si>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</si>
  <si>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</si>
  <si>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</si>
  <si>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</si>
  <si>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</si>
  <si>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</si>
  <si>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</si>
  <si>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</si>
  <si>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</si>
  <si>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</si>
  <si>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</si>
  <si>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</si>
  <si>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</si>
  <si>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</si>
  <si>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</si>
  <si>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</si>
  <si>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</si>
  <si>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</si>
  <si>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</si>
  <si>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</si>
  <si>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</si>
  <si>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</si>
  <si>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</si>
  <si>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</si>
  <si>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</si>
  <si>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</si>
  <si>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</si>
  <si>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</si>
  <si>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</si>
  <si>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</si>
  <si>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</si>
  <si>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</si>
  <si>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</si>
  <si>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</si>
  <si>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</si>
  <si>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</si>
  <si>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</si>
  <si>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</si>
  <si>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</si>
  <si>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</si>
  <si>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</si>
  <si>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</si>
  <si>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</si>
  <si>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</si>
  <si>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</si>
  <si>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</si>
  <si>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</si>
  <si>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</si>
  <si>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</si>
  <si>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</si>
  <si>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</si>
  <si>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</si>
  <si>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</si>
  <si>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</si>
  <si>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</si>
  <si>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</si>
  <si>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</si>
  <si>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</si>
  <si>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</si>
  <si>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</si>
  <si>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</si>
  <si>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</si>
  <si>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</si>
  <si>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</si>
  <si>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</si>
  <si>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</si>
  <si>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</si>
  <si>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</si>
  <si>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</si>
  <si>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</si>
  <si>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</si>
  <si>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</si>
  <si>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</si>
  <si>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</si>
  <si>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</si>
  <si>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</si>
  <si>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</si>
  <si>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</si>
  <si>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</si>
  <si>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</si>
  <si>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</si>
  <si>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</si>
  <si>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</si>
  <si>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</si>
  <si>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</si>
  <si>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</si>
  <si>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</si>
  <si>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</si>
  <si>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</si>
  <si>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</si>
  <si>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</si>
  <si>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</si>
  <si>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</si>
  <si>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</si>
  <si>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</si>
  <si>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</si>
  <si>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</si>
  <si>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</si>
  <si>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</si>
  <si>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</si>
  <si>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</si>
  <si>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</si>
  <si>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</si>
  <si>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</si>
  <si>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</si>
  <si>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</si>
  <si>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</si>
  <si>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</si>
  <si>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</si>
  <si>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</si>
  <si>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</si>
  <si>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</si>
  <si>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</si>
  <si>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</si>
  <si>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</si>
  <si>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</si>
  <si>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</si>
  <si>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</si>
  <si>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</si>
  <si>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</si>
  <si>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</si>
  <si>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</si>
  <si>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</si>
  <si>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</si>
  <si>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</si>
  <si>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</si>
  <si>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</si>
  <si>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</si>
  <si>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</si>
  <si>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</si>
  <si>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</si>
  <si>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</si>
  <si>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</si>
  <si>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</si>
  <si>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</si>
  <si>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</si>
  <si>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</si>
  <si>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</si>
  <si>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</si>
  <si>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</si>
  <si>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</si>
  <si>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</si>
  <si>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</si>
  <si>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</si>
  <si>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</si>
  <si>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</si>
  <si>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</si>
  <si>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</si>
  <si>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</si>
  <si>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</si>
  <si>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</si>
  <si>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</si>
  <si>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</si>
  <si>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</si>
  <si>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</si>
  <si>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</si>
  <si>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</si>
  <si>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</si>
  <si>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</si>
  <si>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</si>
  <si>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</si>
  <si>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</si>
  <si>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</si>
  <si>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</si>
  <si>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</si>
  <si>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</si>
  <si>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</si>
  <si>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</si>
  <si>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</si>
  <si>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</si>
  <si>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</si>
  <si>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</si>
  <si>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</si>
  <si>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</si>
  <si>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</si>
  <si>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</si>
  <si>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</si>
  <si>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</si>
  <si>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</si>
  <si>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</si>
  <si>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</si>
  <si>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</si>
  <si>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</si>
  <si>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</si>
  <si>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</si>
  <si>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</si>
  <si>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</si>
  <si>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</si>
  <si>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</si>
  <si>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</si>
  <si>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</si>
  <si>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</si>
  <si>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</si>
  <si>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</si>
  <si>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</si>
  <si>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</si>
  <si>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</si>
  <si>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</si>
  <si>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</si>
  <si>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</si>
  <si>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</si>
  <si>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</si>
  <si>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</si>
  <si>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</si>
  <si>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</si>
  <si>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</si>
  <si>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</si>
  <si>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</si>
  <si>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</si>
  <si>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</si>
  <si>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</si>
  <si>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</si>
  <si>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</si>
  <si>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</si>
  <si>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</si>
  <si>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</si>
  <si>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</si>
  <si>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</si>
  <si>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</si>
  <si>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</si>
  <si>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</si>
  <si>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</si>
  <si>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</si>
  <si>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</si>
  <si>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</si>
  <si>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</si>
  <si>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</si>
  <si>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</si>
  <si>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</si>
  <si>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</si>
  <si>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</si>
  <si>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</si>
  <si>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</si>
  <si>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</si>
  <si>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</si>
  <si>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</si>
  <si>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</si>
  <si>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</si>
  <si>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</si>
  <si>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</si>
  <si>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</si>
  <si>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</si>
  <si>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</si>
  <si>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</si>
  <si>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</si>
  <si>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</si>
  <si>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</si>
  <si>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</si>
  <si>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</si>
  <si>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</si>
  <si>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</si>
  <si>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</si>
  <si>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</si>
  <si>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</si>
  <si>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</si>
  <si>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</si>
  <si>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</si>
  <si>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</si>
  <si>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</si>
  <si>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</si>
  <si>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</si>
  <si>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</si>
  <si>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</si>
  <si>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</si>
  <si>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</si>
  <si>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</si>
  <si>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</si>
  <si>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</si>
  <si>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</si>
  <si>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</si>
  <si>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</si>
  <si>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</si>
  <si>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</si>
  <si>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</si>
  <si>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</si>
  <si>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</si>
  <si>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</si>
  <si>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</si>
  <si>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</si>
  <si>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</si>
  <si>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</si>
  <si>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</si>
  <si>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</si>
  <si>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</si>
  <si>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</si>
  <si>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</si>
  <si>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</si>
  <si>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</si>
  <si>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</si>
  <si>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</si>
  <si>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</si>
  <si>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</si>
  <si>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</si>
  <si>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</si>
  <si>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</si>
  <si>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</si>
  <si>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</si>
  <si>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</si>
  <si>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</si>
  <si>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</si>
  <si>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</si>
  <si>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</si>
  <si>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</si>
  <si>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</si>
  <si>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</si>
  <si>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</si>
  <si>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</si>
  <si>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</si>
  <si>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</si>
  <si>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</si>
  <si>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</si>
  <si>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</si>
  <si>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</si>
  <si>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</si>
  <si>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</si>
  <si>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</si>
  <si>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</si>
  <si>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</si>
  <si>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</si>
  <si>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</si>
  <si>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</si>
  <si>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</si>
  <si>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</si>
  <si>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</si>
  <si>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</si>
  <si>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</si>
  <si>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</si>
  <si>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</si>
  <si>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</si>
  <si>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</si>
  <si>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</si>
  <si>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</si>
  <si>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</si>
  <si>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</si>
  <si>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</si>
  <si>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</si>
  <si>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</si>
  <si>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</si>
  <si>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</si>
  <si>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</si>
  <si>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</si>
  <si>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</si>
  <si>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</si>
  <si>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</si>
  <si>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</si>
  <si>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</si>
  <si>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</si>
  <si>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</si>
  <si>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</si>
  <si>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</si>
  <si>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</si>
  <si>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</si>
  <si>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</si>
  <si>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</si>
  <si>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</si>
  <si>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</si>
  <si>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</si>
  <si>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</si>
  <si>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</si>
  <si>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</si>
  <si>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</si>
  <si>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</si>
  <si>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</si>
  <si>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</si>
  <si>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</si>
  <si>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</si>
  <si>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</si>
  <si>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</si>
  <si>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</si>
  <si>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</si>
  <si>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</si>
  <si>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</si>
  <si>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</si>
  <si>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</si>
  <si>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</si>
  <si>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</si>
  <si>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</si>
  <si>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</si>
  <si>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</si>
  <si>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</si>
  <si>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</si>
  <si>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</si>
  <si>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</si>
  <si>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</si>
  <si>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</si>
  <si>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</si>
  <si>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</si>
  <si>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</si>
  <si>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</si>
  <si>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</si>
  <si>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</si>
  <si>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</si>
  <si>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</si>
  <si>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</si>
  <si>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</si>
  <si>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</si>
  <si>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</si>
  <si>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</si>
  <si>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</si>
  <si>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</si>
  <si>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</si>
  <si>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</si>
  <si>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</si>
  <si>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</si>
  <si>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</si>
  <si>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</si>
  <si>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</si>
  <si>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</si>
  <si>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</si>
  <si>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</si>
  <si>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</si>
  <si>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</si>
  <si>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</si>
  <si>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</si>
  <si>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</si>
  <si>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</si>
  <si>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</si>
  <si>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</si>
  <si>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</si>
  <si>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</si>
  <si>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</si>
  <si>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</si>
  <si>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</si>
  <si>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</si>
  <si>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</si>
  <si>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</si>
  <si>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</si>
  <si>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</si>
  <si>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</si>
  <si>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</si>
  <si>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</si>
  <si>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</si>
  <si>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</si>
  <si>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</si>
  <si>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</si>
  <si>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</si>
  <si>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</si>
  <si>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</si>
  <si>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</si>
  <si>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</si>
  <si>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</si>
  <si>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</si>
  <si>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</si>
  <si>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</si>
  <si>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</si>
  <si>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</si>
  <si>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</si>
  <si>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</si>
  <si>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</si>
  <si>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</si>
  <si>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</si>
  <si>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</si>
  <si>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</si>
  <si>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</si>
  <si>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</si>
  <si>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</si>
  <si>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</si>
  <si>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</si>
  <si>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</si>
  <si>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</si>
  <si>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</si>
  <si>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Mar</t>
  </si>
  <si>
    <t>Jun</t>
  </si>
  <si>
    <t>Sep</t>
  </si>
  <si>
    <t>Jan</t>
  </si>
  <si>
    <t>Feb</t>
  </si>
  <si>
    <t>Aug</t>
  </si>
  <si>
    <t>Nov</t>
  </si>
  <si>
    <t>Oct</t>
  </si>
  <si>
    <t>Dec</t>
  </si>
  <si>
    <t>Apr</t>
  </si>
  <si>
    <t>Jul</t>
  </si>
  <si>
    <t>May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</si>
  <si>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</si>
  <si>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</si>
  <si>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</si>
  <si>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</si>
  <si>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</si>
  <si>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</si>
  <si>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</si>
  <si>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</si>
  <si>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</si>
  <si>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</si>
  <si>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</si>
  <si>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</si>
  <si>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</si>
  <si>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</si>
  <si>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</si>
  <si>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</si>
  <si>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</si>
  <si>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</si>
  <si>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</si>
  <si>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</si>
  <si>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Sum of backers_count</t>
  </si>
  <si>
    <t>Count of backers_count</t>
  </si>
  <si>
    <t>SUM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</si>
  <si>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</si>
  <si>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</si>
  <si>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</si>
  <si>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</si>
  <si>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</si>
  <si>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</si>
  <si>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</si>
  <si>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</si>
  <si>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>mode</t>
  </si>
  <si>
    <t>Z-score</t>
  </si>
  <si>
    <t>successful mean z-score</t>
  </si>
  <si>
    <t>failed mean z-score</t>
  </si>
  <si>
    <t>success rate</t>
  </si>
  <si>
    <t>failure rate</t>
  </si>
  <si>
    <t>Success rate</t>
  </si>
  <si>
    <t>Failure Rate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</si>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</sst>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26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Alignment="1">
      <alignment horizontal="left" indent="1"/>
    </xf>
    <xf numFmtId="14" fontId="0" fillId="0" borderId="0" xfId="0" applyNumberFormat="1"/>
    <xf numFmtId="9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Font="1" applyFill="1" applyBorder="1"/>
    <xf numFmtId="0" fontId="16" fillId="34" borderId="0" xfId="0" applyFont="1" applyFill="1" applyAlignment="1">
      <alignment horizontal="center"/>
    </xf>
    <xf numFmtId="0" fontId="0" fillId="34" borderId="0" xfId="0" applyFill="1"/>
    <xf numFmtId="0" fontId="6" fillId="2" borderId="0" xfId="6" applyAlignment="1">
      <alignment horizontal="center"/>
    </xf>
    <xf numFmtId="0" fontId="6" fillId="2" borderId="0" xfId="6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7" fillId="3" borderId="23" xfId="7" applyBorder="1" applyAlignment="1">
      <alignment horizontal="center"/>
    </xf>
    <xf numFmtId="0" fontId="6" fillId="2" borderId="22" xfId="6" applyBorder="1" applyAlignment="1">
      <alignment horizontal="center"/>
    </xf>
    <xf numFmtId="164" fontId="0" fillId="0" borderId="0" xfId="42" applyNumberFormat="1" applyFont="1"/>
    <xf numFmtId="43" fontId="0" fillId="0" borderId="12" xfId="43" applyFont="1" applyBorder="1"/>
    <xf numFmtId="43" fontId="0" fillId="0" borderId="14" xfId="43" applyFont="1" applyBorder="1"/>
    <xf numFmtId="43" fontId="0" fillId="0" borderId="16" xfId="43" applyFont="1" applyBorder="1"/>
    <xf numFmtId="43" fontId="0" fillId="0" borderId="17" xfId="43" applyFont="1" applyBorder="1"/>
    <xf numFmtId="0" fontId="16" fillId="34" borderId="24" xfId="0" applyFont="1" applyFill="1" applyBorder="1" applyAlignment="1">
      <alignment horizontal="center"/>
    </xf>
    <xf numFmtId="0" fontId="0" fillId="0" borderId="24" xfId="0" applyBorder="1"/>
    <xf numFmtId="9" fontId="0" fillId="35" borderId="0" xfId="42" applyFont="1" applyFill="1"/>
    <xf numFmtId="9" fontId="0" fillId="36" borderId="0" xfId="42" applyFont="1" applyFill="1"/>
    <xf numFmtId="0" fontId="0" fillId="37" borderId="0" xfId="0" applyFill="1"/>
    <xf numFmtId="9" fontId="0" fillId="37" borderId="0" xfId="42" applyFont="1" applyFill="1"/>
    <xf numFmtId="0" fontId="0" fillId="37" borderId="0" xfId="0" applyFill="1" applyAlignment="1">
      <alignment horizontal="left"/>
    </xf>
    <xf numFmtId="0" fontId="0" fillId="35" borderId="0" xfId="0" applyFill="1"/>
    <xf numFmtId="0" fontId="0" fillId="38" borderId="0" xfId="0" applyFill="1"/>
    <xf numFmtId="2" fontId="0" fillId="0" borderId="0" xfId="0" applyNumberFormat="1" applyAlignment="1">
      <alignment horizontal="right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theme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8" tint="0.39994506668294322"/>
        </patternFill>
      </fill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82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&amp; outcome!PivotTable1</c:name>
    <c:fmtId val="3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&amp;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B-44B1-B3B6-AF7EE155E823}"/>
            </c:ext>
          </c:extLst>
        </c:ser>
        <c:ser>
          <c:idx val="1"/>
          <c:order val="1"/>
          <c:tx>
            <c:strRef>
              <c:f>'category &amp;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B-44B1-B3B6-AF7EE155E823}"/>
            </c:ext>
          </c:extLst>
        </c:ser>
        <c:ser>
          <c:idx val="2"/>
          <c:order val="2"/>
          <c:tx>
            <c:strRef>
              <c:f>'category &amp;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B-44B1-B3B6-AF7EE155E823}"/>
            </c:ext>
          </c:extLst>
        </c:ser>
        <c:ser>
          <c:idx val="3"/>
          <c:order val="3"/>
          <c:tx>
            <c:strRef>
              <c:f>'category &amp;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&amp;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&amp;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BB-44B1-B3B6-AF7EE15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0928"/>
        <c:axId val="344301312"/>
      </c:barChart>
      <c:catAx>
        <c:axId val="50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01312"/>
        <c:crosses val="autoZero"/>
        <c:auto val="1"/>
        <c:lblAlgn val="ctr"/>
        <c:lblOffset val="100"/>
        <c:noMultiLvlLbl val="0"/>
      </c:catAx>
      <c:valAx>
        <c:axId val="3443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&amp; outcome!PivotTable2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&amp;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&amp;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1-4CED-9CCF-7201511D7E42}"/>
            </c:ext>
          </c:extLst>
        </c:ser>
        <c:ser>
          <c:idx val="1"/>
          <c:order val="1"/>
          <c:tx>
            <c:strRef>
              <c:f>'sub-category &amp;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&amp;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1-4CED-9CCF-7201511D7E42}"/>
            </c:ext>
          </c:extLst>
        </c:ser>
        <c:ser>
          <c:idx val="2"/>
          <c:order val="2"/>
          <c:tx>
            <c:strRef>
              <c:f>'sub-category &amp;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&amp;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1-4CED-9CCF-7201511D7E42}"/>
            </c:ext>
          </c:extLst>
        </c:ser>
        <c:ser>
          <c:idx val="3"/>
          <c:order val="3"/>
          <c:tx>
            <c:strRef>
              <c:f>'sub-category &amp;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 &amp;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&amp;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1-4CED-9CCF-7201511D7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0368"/>
        <c:axId val="2073595056"/>
      </c:barChart>
      <c:catAx>
        <c:axId val="49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95056"/>
        <c:crosses val="autoZero"/>
        <c:auto val="1"/>
        <c:lblAlgn val="ctr"/>
        <c:lblOffset val="100"/>
        <c:noMultiLvlLbl val="0"/>
      </c:catAx>
      <c:valAx>
        <c:axId val="20735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[CrowdfundingBook.xlsx]Months &amp; Outcome!PivotTable3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'Months &amp; Outcome'!$B$5:$B$6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'Months &amp;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&amp; Outcome'!$B$7:$B$19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3-4740-8C8D-0075010AF551}"/>
            </c:ext>
          </c:extLst>
        </c:ser>
        <c:ser>
          <c:idx val="1"/>
          <c:order val="1"/>
          <c:tx>
            <c:strRef>
              <c:f>'Months &amp; Outcome'!$C$5:$C$6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'Months &amp;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&amp; Outcome'!$C$7:$C$19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23-4740-8C8D-0075010AF551}"/>
            </c:ext>
          </c:extLst>
        </c:ser>
        <c:ser>
          <c:idx val="2"/>
          <c:order val="2"/>
          <c:tx>
            <c:strRef>
              <c:f>'Months &amp; Outcome'!$D$5:$D$6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'Months &amp;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&amp; Outcome'!$D$7:$D$19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23-4740-8C8D-0075010AF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9792"/>
        <c:axId val="344301808"/>
      </c:lineChart>
      <c:catAx>
        <c:axId val="39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01808"/>
        <c:crosses val="autoZero"/>
        <c:auto val="1"/>
        <c:lblAlgn val="ctr"/>
        <c:lblOffset val="100"/>
        <c:noMultiLvlLbl val="0"/>
      </c:catAx>
      <c:valAx>
        <c:axId val="3443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'Goal Analysis'!$A$2:$A$14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Analysis'!$F$2:$F$14</c:f>
              <c:numCache>
                <c:formatCode>0%</c:formatCode>
                <c:ptCount val="1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E-4992-ABBB-35472F19E569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'Goal Analysis'!$A$2:$A$14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Analysis'!$G$2:$G$14</c:f>
              <c:numCache>
                <c:formatCode>0%</c:formatCode>
                <c:ptCount val="1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E-4992-ABBB-35472F19E569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 Analysis'!$A$2:$A$14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Analysis'!$H$2:$H$14</c:f>
              <c:numCache>
                <c:formatCode>0%</c:formatCode>
                <c:ptCount val="1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E-4992-ABBB-35472F19E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177168"/>
        <c:axId val="428426704"/>
      </c:lineChart>
      <c:catAx>
        <c:axId val="3471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26704"/>
        <c:crosses val="autoZero"/>
        <c:auto val="1"/>
        <c:lblAlgn val="ctr"/>
        <c:lblOffset val="100"/>
        <c:noMultiLvlLbl val="0"/>
      </c:catAx>
      <c:valAx>
        <c:axId val="4284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7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backers_count &amp; successful outcome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backers_count &amp; successful outcome</a:t>
          </a:r>
        </a:p>
      </cx:txPr>
    </cx:title>
    <cx:plotArea>
      <cx:plotAreaRegion>
        <cx:series layoutId="clusteredColumn" uniqueId="{FFF4B95A-F225-47A3-99C5-47C868FA9A73}">
          <cx:tx>
            <cx:txData>
              <cx:f>_xlchart.v1.4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min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backers_outcome &amp; failed 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backers_outcome &amp; failed outcome</a:t>
          </a:r>
        </a:p>
      </cx:txPr>
    </cx:title>
    <cx:plotArea>
      <cx:plotAreaRegion>
        <cx:series layoutId="clusteredColumn" uniqueId="{16DE73AE-6BA9-4CE4-BB34-DDC6E84417EC}">
          <cx:tx>
            <cx:txData>
              <cx:f>_xlchart.v1.1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min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15</xdr:row>
      <xdr:rowOff>19050</xdr:rowOff>
    </xdr:from>
    <xdr:to>
      <xdr:col>7</xdr:col>
      <xdr:colOff>533400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94FDD-790C-BBEE-7BF4-53BC9FB14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52386</xdr:colOff>
      <xdr:row>6</xdr:row>
      <xdr:rowOff>114300</xdr:rowOff>
    </xdr:from>
    <xdr:to>
      <xdr:col>16</xdr:col>
      <xdr:colOff>457200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CC6AD-014A-FACC-3FA4-FE6ABBE59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423862</xdr:colOff>
      <xdr:row>4</xdr:row>
      <xdr:rowOff>142875</xdr:rowOff>
    </xdr:from>
    <xdr:to>
      <xdr:col>15</xdr:col>
      <xdr:colOff>161925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1ABA4-55C8-2C69-40FD-8DE3CCB86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18</xdr:row>
      <xdr:rowOff>114300</xdr:rowOff>
    </xdr:from>
    <xdr:to>
      <xdr:col>5</xdr:col>
      <xdr:colOff>1471612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88583-3CC7-FABD-3309-B88869B79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19957</xdr:colOff>
      <xdr:row>16</xdr:row>
      <xdr:rowOff>36286</xdr:rowOff>
    </xdr:from>
    <xdr:to>
      <xdr:col>9</xdr:col>
      <xdr:colOff>133578</xdr:colOff>
      <xdr:row>29</xdr:row>
      <xdr:rowOff>184831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831850E-AD71-A4FF-B4E2-5A3233F491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907" y="4017736"/>
              <a:ext cx="4780871" cy="2748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321129</xdr:colOff>
      <xdr:row>16</xdr:row>
      <xdr:rowOff>40821</xdr:rowOff>
    </xdr:from>
    <xdr:to>
      <xdr:col>16</xdr:col>
      <xdr:colOff>130629</xdr:colOff>
      <xdr:row>29</xdr:row>
      <xdr:rowOff>126546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07667CC-7378-D574-60BC-F97B44C444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84329" y="4022271"/>
              <a:ext cx="4610100" cy="268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Morris" refreshedDate="45354.674061111109" createdVersion="8" refreshedVersion="8" minRefreshableVersion="3" recordCount="1000" xr:uid="{FD30ECA3-D305-4F84-B5F9-976BF2A7C97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e v="#DIV/0!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F8193-6A51-4BB2-B54F-9DEA56E18E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34158-193F-400C-A2CC-2EA48671FAF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A5F73-F701-4703-9BF5-B046BBEBBD2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8384B-4161-464A-9478-9F14695E014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ackers_count" fld="7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71633-62C2-47B0-90D4-FF3E41F7915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395" firstHeaderRow="0" firstDataRow="1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Row" dataField="1" showAll="0">
      <items count="5">
        <item h="1" x="3"/>
        <item h="1" x="0"/>
        <item h="1" x="2"/>
        <item x="1"/>
        <item t="default"/>
      </items>
    </pivotField>
    <pivotField axis="axisRow"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2">
    <field x="6"/>
    <field x="7"/>
  </rowFields>
  <rowItems count="391">
    <i>
      <x v="3"/>
    </i>
    <i r="1">
      <x v="11"/>
    </i>
    <i r="1">
      <x v="20"/>
    </i>
    <i r="1">
      <x v="21"/>
    </i>
    <i r="1">
      <x v="25"/>
    </i>
    <i r="1">
      <x v="27"/>
    </i>
    <i r="1">
      <x v="33"/>
    </i>
    <i r="1">
      <x v="34"/>
    </i>
    <i r="1">
      <x v="35"/>
    </i>
    <i r="1">
      <x v="36"/>
    </i>
    <i r="1">
      <x v="41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2"/>
    </i>
    <i r="1">
      <x v="55"/>
    </i>
    <i r="1">
      <x v="57"/>
    </i>
    <i r="1">
      <x v="58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8"/>
    </i>
    <i r="1">
      <x v="70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3"/>
    </i>
    <i r="1">
      <x v="214"/>
    </i>
    <i r="1">
      <x v="215"/>
    </i>
    <i r="1">
      <x v="216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5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9"/>
    </i>
    <i r="1">
      <x v="261"/>
    </i>
    <i r="1">
      <x v="262"/>
    </i>
    <i r="1">
      <x v="263"/>
    </i>
    <i r="1">
      <x v="264"/>
    </i>
    <i r="1">
      <x v="265"/>
    </i>
    <i r="1">
      <x v="267"/>
    </i>
    <i r="1">
      <x v="269"/>
    </i>
    <i r="1">
      <x v="271"/>
    </i>
    <i r="1">
      <x v="272"/>
    </i>
    <i r="1">
      <x v="273"/>
    </i>
    <i r="1">
      <x v="275"/>
    </i>
    <i r="1">
      <x v="277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92"/>
    </i>
    <i r="1">
      <x v="296"/>
    </i>
    <i r="1">
      <x v="298"/>
    </i>
    <i r="1">
      <x v="299"/>
    </i>
    <i r="1">
      <x v="300"/>
    </i>
    <i r="1">
      <x v="301"/>
    </i>
    <i r="1">
      <x v="305"/>
    </i>
    <i r="1">
      <x v="312"/>
    </i>
    <i r="1">
      <x v="315"/>
    </i>
    <i r="1">
      <x v="319"/>
    </i>
    <i r="1">
      <x v="323"/>
    </i>
    <i r="1">
      <x v="328"/>
    </i>
    <i r="1">
      <x v="329"/>
    </i>
    <i r="1">
      <x v="335"/>
    </i>
    <i r="1">
      <x v="344"/>
    </i>
    <i r="1">
      <x v="346"/>
    </i>
    <i r="1">
      <x v="348"/>
    </i>
    <i r="1">
      <x v="355"/>
    </i>
    <i r="1">
      <x v="358"/>
    </i>
    <i r="1">
      <x v="360"/>
    </i>
    <i r="1">
      <x v="361"/>
    </i>
    <i r="1">
      <x v="363"/>
    </i>
    <i r="1">
      <x v="367"/>
    </i>
    <i r="1">
      <x v="369"/>
    </i>
    <i r="1">
      <x v="371"/>
    </i>
    <i r="1">
      <x v="372"/>
    </i>
    <i r="1">
      <x v="374"/>
    </i>
    <i r="1">
      <x v="379"/>
    </i>
    <i r="1">
      <x v="380"/>
    </i>
    <i r="1">
      <x v="381"/>
    </i>
    <i r="1">
      <x v="382"/>
    </i>
    <i r="1">
      <x v="391"/>
    </i>
    <i r="1">
      <x v="394"/>
    </i>
    <i r="1">
      <x v="396"/>
    </i>
    <i r="1">
      <x v="398"/>
    </i>
    <i r="1">
      <x v="400"/>
    </i>
    <i r="1">
      <x v="401"/>
    </i>
    <i r="1">
      <x v="403"/>
    </i>
    <i r="1">
      <x v="404"/>
    </i>
    <i r="1">
      <x v="405"/>
    </i>
    <i r="1">
      <x v="407"/>
    </i>
    <i r="1">
      <x v="408"/>
    </i>
    <i r="1">
      <x v="409"/>
    </i>
    <i r="1">
      <x v="410"/>
    </i>
    <i r="1">
      <x v="413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2"/>
    </i>
    <i r="1">
      <x v="423"/>
    </i>
    <i r="1">
      <x v="424"/>
    </i>
    <i r="1">
      <x v="425"/>
    </i>
    <i r="1">
      <x v="427"/>
    </i>
    <i r="1">
      <x v="428"/>
    </i>
    <i r="1">
      <x v="430"/>
    </i>
    <i r="1">
      <x v="433"/>
    </i>
    <i r="1">
      <x v="434"/>
    </i>
    <i r="1">
      <x v="435"/>
    </i>
    <i r="1">
      <x v="437"/>
    </i>
    <i r="1">
      <x v="438"/>
    </i>
    <i r="1">
      <x v="439"/>
    </i>
    <i r="1">
      <x v="442"/>
    </i>
    <i r="1">
      <x v="443"/>
    </i>
    <i r="1">
      <x v="444"/>
    </i>
    <i r="1">
      <x v="445"/>
    </i>
    <i r="1">
      <x v="448"/>
    </i>
    <i r="1">
      <x v="449"/>
    </i>
    <i r="1">
      <x v="450"/>
    </i>
    <i r="1">
      <x v="452"/>
    </i>
    <i r="1">
      <x v="453"/>
    </i>
    <i r="1">
      <x v="455"/>
    </i>
    <i r="1">
      <x v="457"/>
    </i>
    <i r="1">
      <x v="458"/>
    </i>
    <i r="1">
      <x v="460"/>
    </i>
    <i r="1">
      <x v="461"/>
    </i>
    <i r="1">
      <x v="463"/>
    </i>
    <i r="1">
      <x v="464"/>
    </i>
    <i r="1">
      <x v="466"/>
    </i>
    <i r="1">
      <x v="468"/>
    </i>
    <i r="1">
      <x v="469"/>
    </i>
    <i r="1">
      <x v="470"/>
    </i>
    <i r="1">
      <x v="473"/>
    </i>
    <i r="1">
      <x v="474"/>
    </i>
    <i r="1">
      <x v="475"/>
    </i>
    <i r="1">
      <x v="476"/>
    </i>
    <i r="1">
      <x v="477"/>
    </i>
    <i r="1">
      <x v="479"/>
    </i>
    <i r="1">
      <x v="481"/>
    </i>
    <i r="1">
      <x v="484"/>
    </i>
    <i r="1">
      <x v="486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6"/>
    </i>
    <i r="1">
      <x v="517"/>
    </i>
    <i r="1">
      <x v="519"/>
    </i>
    <i r="1">
      <x v="520"/>
    </i>
    <i r="1">
      <x v="521"/>
    </i>
    <i r="1">
      <x v="522"/>
    </i>
    <i r="1">
      <x v="523"/>
    </i>
    <i r="1">
      <x v="525"/>
    </i>
    <i r="1">
      <x v="526"/>
    </i>
    <i r="1">
      <x v="527"/>
    </i>
    <i r="1">
      <x v="528"/>
    </i>
    <i r="1">
      <x v="532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2"/>
    </i>
    <i r="1">
      <x v="543"/>
    </i>
    <i r="1">
      <x v="545"/>
    </i>
    <i r="1">
      <x v="546"/>
    </i>
    <i r="1">
      <x v="547"/>
    </i>
    <i r="1">
      <x v="549"/>
    </i>
    <i r="1">
      <x v="552"/>
    </i>
    <i r="1">
      <x v="553"/>
    </i>
    <i r="1">
      <x v="554"/>
    </i>
    <i r="1">
      <x v="555"/>
    </i>
    <i r="1">
      <x v="557"/>
    </i>
    <i r="1">
      <x v="558"/>
    </i>
    <i r="1">
      <x v="559"/>
    </i>
    <i r="1">
      <x v="560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70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9"/>
    </i>
    <i r="1">
      <x v="581"/>
    </i>
    <i r="1">
      <x v="582"/>
    </i>
    <i r="1">
      <x v="584"/>
    </i>
    <i r="1">
      <x v="585"/>
    </i>
    <i r="1">
      <x v="586"/>
    </i>
    <i r="1">
      <x v="587"/>
    </i>
    <i r="1">
      <x v="588"/>
    </i>
    <i t="grand">
      <x/>
    </i>
  </rowItems>
  <colFields count="1">
    <field x="-2"/>
  </colFields>
  <colItems count="2">
    <i>
      <x/>
    </i>
    <i i="1">
      <x v="1"/>
    </i>
  </colItems>
  <pageFields count="2">
    <pageField fld="9" hier="-1"/>
    <pageField fld="18" hier="-1"/>
  </pageFields>
  <dataFields count="2">
    <dataField name="Count of outcome" fld="6" subtotal="count" baseField="0" baseItem="0"/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556F8B-D357-4FA9-B239-C89272800B4B}" name="Table1" displayName="Table1" ref="A1:H13" totalsRowShown="0" headerRowDxfId="15">
  <autoFilter ref="A1:H13" xr:uid="{7E556F8B-D357-4FA9-B239-C89272800B4B}"/>
  <tableColumns count="8">
    <tableColumn id="1" xr3:uid="{C7D91ECB-6094-4AFB-AB79-3FCBF698AE57}" name="Goal"/>
    <tableColumn id="2" xr3:uid="{D3A46FCC-C9AF-49C6-8B74-6752A33BF6FB}" name="Number Successful"/>
    <tableColumn id="3" xr3:uid="{5D36AD10-5E65-4FD9-B4B9-B6D2AB1C8B27}" name="Number Failed"/>
    <tableColumn id="4" xr3:uid="{66900EC2-AC69-495C-BB81-8865BABCD32A}" name="Number Canceled"/>
    <tableColumn id="5" xr3:uid="{9FB3E8DA-D78C-4B3B-BB8E-42E15128053B}" name="Total Projects">
      <calculatedColumnFormula>B2+C2+D2</calculatedColumnFormula>
    </tableColumn>
    <tableColumn id="6" xr3:uid="{F797357C-B2DA-4F6C-9D6B-806BD7FC408C}" name="Percentage Successful" dataDxfId="14" dataCellStyle="Percent">
      <calculatedColumnFormula>B2/E2</calculatedColumnFormula>
    </tableColumn>
    <tableColumn id="7" xr3:uid="{5C6B6A04-7541-4923-9F3B-DE190EBA5877}" name="Percentage Failed" dataDxfId="13">
      <calculatedColumnFormula>C2/E2</calculatedColumnFormula>
    </tableColumn>
    <tableColumn id="8" xr3:uid="{2B9B3919-B916-4357-815E-8D2BD3AB6A92}" name="Percentage Canceled" dataDxfId="12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6"/>
  <sheetViews>
    <sheetView topLeftCell="B1" workbookViewId="0">
      <selection activeCell="U4" sqref="U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.62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1" bestFit="1" customWidth="1"/>
    <col min="18" max="19" width="28" bestFit="1" customWidth="1"/>
    <col min="20" max="20" width="14.875" bestFit="1" customWidth="1"/>
    <col min="21" max="21" width="12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65" si="0">E2/D2</f>
        <v>0</v>
      </c>
      <c r="G2" t="s">
        <v>14</v>
      </c>
      <c r="H2">
        <v>0</v>
      </c>
      <c r="I2" s="43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 t="shared" ref="N2:N65" si="1">(((L2/60)/60)/24)+DATE(1970,1,1)</f>
        <v>42336.25</v>
      </c>
      <c r="O2" s="11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 s="11"/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43">
        <f t="shared" ref="I3:I66" si="3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si="1"/>
        <v>41870.208333333336</v>
      </c>
      <c r="O3" s="11">
        <f t="shared" si="2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43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1"/>
        <v>41595.25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43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1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43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1"/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43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1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43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1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43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1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43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1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43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1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43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1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43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1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43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1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43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1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43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1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43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1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43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1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43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1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43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1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43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1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43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1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43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1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43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1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43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1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43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1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43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1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43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1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43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1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43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1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43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1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43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1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43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1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43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1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43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1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43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1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43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1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43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1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43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1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43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1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43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1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43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1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43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1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43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1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43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1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43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1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43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1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43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1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43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1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43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1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43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1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43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1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43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1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43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1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43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1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43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1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43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1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43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1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43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1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43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1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43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1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43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1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43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1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43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1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43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1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4">E66/D66</f>
        <v>0.97642857142857142</v>
      </c>
      <c r="G66" t="s">
        <v>14</v>
      </c>
      <c r="H66">
        <v>38</v>
      </c>
      <c r="I66" s="43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ref="N66:N129" si="5">(((L66/60)/60)/24)+DATE(1970,1,1)</f>
        <v>43283.208333333328</v>
      </c>
      <c r="O66" s="11">
        <f t="shared" ref="O66:O129" si="6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2.3614754098360655</v>
      </c>
      <c r="G67" t="s">
        <v>20</v>
      </c>
      <c r="H67">
        <v>236</v>
      </c>
      <c r="I67" s="43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si="5"/>
        <v>40570.25</v>
      </c>
      <c r="O67" s="11">
        <f t="shared" si="6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43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5"/>
        <v>42102.208333333328</v>
      </c>
      <c r="O68" s="11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43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5"/>
        <v>40203.25</v>
      </c>
      <c r="O69" s="11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43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5"/>
        <v>42943.208333333328</v>
      </c>
      <c r="O70" s="11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43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5"/>
        <v>40531.25</v>
      </c>
      <c r="O71" s="11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43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5"/>
        <v>40484.208333333336</v>
      </c>
      <c r="O72" s="11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4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5"/>
        <v>43799.25</v>
      </c>
      <c r="O73" s="11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43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5"/>
        <v>42186.208333333328</v>
      </c>
      <c r="O74" s="11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43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5"/>
        <v>42701.25</v>
      </c>
      <c r="O75" s="11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43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5"/>
        <v>42456.208333333328</v>
      </c>
      <c r="O76" s="11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43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5"/>
        <v>43296.208333333328</v>
      </c>
      <c r="O77" s="11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43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5"/>
        <v>42027.25</v>
      </c>
      <c r="O78" s="11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43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5"/>
        <v>40448.208333333336</v>
      </c>
      <c r="O79" s="11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43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5"/>
        <v>43206.208333333328</v>
      </c>
      <c r="O80" s="11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43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5"/>
        <v>43267.208333333328</v>
      </c>
      <c r="O81" s="11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43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5"/>
        <v>42976.208333333328</v>
      </c>
      <c r="O82" s="11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4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5"/>
        <v>43062.25</v>
      </c>
      <c r="O83" s="11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43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5"/>
        <v>43482.25</v>
      </c>
      <c r="O84" s="11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43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5"/>
        <v>42579.208333333328</v>
      </c>
      <c r="O85" s="11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43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5"/>
        <v>41118.208333333336</v>
      </c>
      <c r="O86" s="11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43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5"/>
        <v>40797.208333333336</v>
      </c>
      <c r="O87" s="11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43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5"/>
        <v>42128.208333333328</v>
      </c>
      <c r="O88" s="11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43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5"/>
        <v>40610.25</v>
      </c>
      <c r="O89" s="11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43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5"/>
        <v>42110.208333333328</v>
      </c>
      <c r="O90" s="11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43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5"/>
        <v>40283.208333333336</v>
      </c>
      <c r="O91" s="11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43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5"/>
        <v>42425.25</v>
      </c>
      <c r="O92" s="11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4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5"/>
        <v>42588.208333333328</v>
      </c>
      <c r="O93" s="11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43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5"/>
        <v>40352.208333333336</v>
      </c>
      <c r="O94" s="11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43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5"/>
        <v>41202.208333333336</v>
      </c>
      <c r="O95" s="11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43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5"/>
        <v>43562.208333333328</v>
      </c>
      <c r="O96" s="11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43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5"/>
        <v>43752.208333333328</v>
      </c>
      <c r="O97" s="11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43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5"/>
        <v>40612.25</v>
      </c>
      <c r="O98" s="11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43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5"/>
        <v>42180.208333333328</v>
      </c>
      <c r="O99" s="11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43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5"/>
        <v>42212.208333333328</v>
      </c>
      <c r="O100" s="11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43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5"/>
        <v>41968.25</v>
      </c>
      <c r="O101" s="11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43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5"/>
        <v>40835.208333333336</v>
      </c>
      <c r="O102" s="11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4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5"/>
        <v>42056.25</v>
      </c>
      <c r="O103" s="11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43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5"/>
        <v>43234.208333333328</v>
      </c>
      <c r="O104" s="11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43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5"/>
        <v>40475.208333333336</v>
      </c>
      <c r="O105" s="11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43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5"/>
        <v>42878.208333333328</v>
      </c>
      <c r="O106" s="11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43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5"/>
        <v>41366.208333333336</v>
      </c>
      <c r="O107" s="11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43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5"/>
        <v>43716.208333333328</v>
      </c>
      <c r="O108" s="11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43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5"/>
        <v>43213.208333333328</v>
      </c>
      <c r="O109" s="11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43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5"/>
        <v>41005.208333333336</v>
      </c>
      <c r="O110" s="11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43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5"/>
        <v>41651.25</v>
      </c>
      <c r="O111" s="11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43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5"/>
        <v>43354.208333333328</v>
      </c>
      <c r="O112" s="11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4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5"/>
        <v>41174.208333333336</v>
      </c>
      <c r="O113" s="11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43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5"/>
        <v>41875.208333333336</v>
      </c>
      <c r="O114" s="11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43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5"/>
        <v>42990.208333333328</v>
      </c>
      <c r="O115" s="11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43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5"/>
        <v>43564.208333333328</v>
      </c>
      <c r="O116" s="11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43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5"/>
        <v>43056.25</v>
      </c>
      <c r="O117" s="11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43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5"/>
        <v>42265.208333333328</v>
      </c>
      <c r="O118" s="11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43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5"/>
        <v>40808.208333333336</v>
      </c>
      <c r="O119" s="11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43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5"/>
        <v>41665.25</v>
      </c>
      <c r="O120" s="11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43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5"/>
        <v>41806.208333333336</v>
      </c>
      <c r="O121" s="11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43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5"/>
        <v>42111.208333333328</v>
      </c>
      <c r="O122" s="11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4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5"/>
        <v>41917.208333333336</v>
      </c>
      <c r="O123" s="11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43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5"/>
        <v>41970.25</v>
      </c>
      <c r="O124" s="11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43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5"/>
        <v>42332.25</v>
      </c>
      <c r="O125" s="11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43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5"/>
        <v>43598.208333333328</v>
      </c>
      <c r="O126" s="11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43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5"/>
        <v>43362.208333333328</v>
      </c>
      <c r="O127" s="11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43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5"/>
        <v>42596.208333333328</v>
      </c>
      <c r="O128" s="11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43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5"/>
        <v>40310.208333333336</v>
      </c>
      <c r="O129" s="11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8">E130/D130</f>
        <v>0.60334277620396604</v>
      </c>
      <c r="G130" t="s">
        <v>74</v>
      </c>
      <c r="H130">
        <v>532</v>
      </c>
      <c r="I130" s="43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ref="N130:N193" si="9">(((L130/60)/60)/24)+DATE(1970,1,1)</f>
        <v>40417.208333333336</v>
      </c>
      <c r="O130" s="11">
        <f t="shared" ref="O130:O193" si="10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3.2026936026936029E-2</v>
      </c>
      <c r="G131" t="s">
        <v>74</v>
      </c>
      <c r="H131">
        <v>55</v>
      </c>
      <c r="I131" s="43">
        <f t="shared" ref="I131:I194" si="11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si="9"/>
        <v>42038.25</v>
      </c>
      <c r="O131" s="11">
        <f t="shared" si="10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43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9"/>
        <v>40842.208333333336</v>
      </c>
      <c r="O132" s="11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43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9"/>
        <v>41607.25</v>
      </c>
      <c r="O133" s="11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43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9"/>
        <v>43112.25</v>
      </c>
      <c r="O134" s="11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43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9"/>
        <v>40767.208333333336</v>
      </c>
      <c r="O135" s="11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43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9"/>
        <v>40713.208333333336</v>
      </c>
      <c r="O136" s="11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43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9"/>
        <v>41340.25</v>
      </c>
      <c r="O137" s="11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43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9"/>
        <v>41797.208333333336</v>
      </c>
      <c r="O138" s="11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43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9"/>
        <v>40457.208333333336</v>
      </c>
      <c r="O139" s="11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43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9"/>
        <v>41180.208333333336</v>
      </c>
      <c r="O140" s="11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43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9"/>
        <v>42115.208333333328</v>
      </c>
      <c r="O141" s="11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43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9"/>
        <v>43156.25</v>
      </c>
      <c r="O142" s="11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43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9"/>
        <v>42167.208333333328</v>
      </c>
      <c r="O143" s="11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43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9"/>
        <v>41005.208333333336</v>
      </c>
      <c r="O144" s="11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43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9"/>
        <v>40357.208333333336</v>
      </c>
      <c r="O145" s="11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43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9"/>
        <v>43633.208333333328</v>
      </c>
      <c r="O146" s="11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43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9"/>
        <v>41889.208333333336</v>
      </c>
      <c r="O147" s="11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43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9"/>
        <v>40855.25</v>
      </c>
      <c r="O148" s="11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43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9"/>
        <v>42534.208333333328</v>
      </c>
      <c r="O149" s="11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43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9"/>
        <v>42941.208333333328</v>
      </c>
      <c r="O150" s="11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43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9"/>
        <v>41275.25</v>
      </c>
      <c r="O151" s="11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43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9"/>
        <v>43450.25</v>
      </c>
      <c r="O152" s="11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43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9"/>
        <v>41799.208333333336</v>
      </c>
      <c r="O153" s="11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43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9"/>
        <v>42783.25</v>
      </c>
      <c r="O154" s="11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43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9"/>
        <v>41201.208333333336</v>
      </c>
      <c r="O155" s="11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43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9"/>
        <v>42502.208333333328</v>
      </c>
      <c r="O156" s="11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43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9"/>
        <v>40262.208333333336</v>
      </c>
      <c r="O157" s="11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43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9"/>
        <v>43743.208333333328</v>
      </c>
      <c r="O158" s="11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43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9"/>
        <v>41638.25</v>
      </c>
      <c r="O159" s="11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43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9"/>
        <v>42346.25</v>
      </c>
      <c r="O160" s="11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43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9"/>
        <v>43551.208333333328</v>
      </c>
      <c r="O161" s="11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43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9"/>
        <v>43582.208333333328</v>
      </c>
      <c r="O162" s="11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43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9"/>
        <v>42270.208333333328</v>
      </c>
      <c r="O163" s="11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43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9"/>
        <v>43442.25</v>
      </c>
      <c r="O164" s="11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43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9"/>
        <v>43028.208333333328</v>
      </c>
      <c r="O165" s="11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43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9"/>
        <v>43016.208333333328</v>
      </c>
      <c r="O166" s="11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43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9"/>
        <v>42948.208333333328</v>
      </c>
      <c r="O167" s="11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43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9"/>
        <v>40534.25</v>
      </c>
      <c r="O168" s="11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43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9"/>
        <v>41435.208333333336</v>
      </c>
      <c r="O169" s="11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43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9"/>
        <v>43518.25</v>
      </c>
      <c r="O170" s="11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43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9"/>
        <v>41077.208333333336</v>
      </c>
      <c r="O171" s="11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43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9"/>
        <v>42950.208333333328</v>
      </c>
      <c r="O172" s="11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4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9"/>
        <v>41718.208333333336</v>
      </c>
      <c r="O173" s="11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43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9"/>
        <v>41839.208333333336</v>
      </c>
      <c r="O174" s="11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43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9"/>
        <v>41412.208333333336</v>
      </c>
      <c r="O175" s="11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43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9"/>
        <v>42282.208333333328</v>
      </c>
      <c r="O176" s="11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43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9"/>
        <v>42613.208333333328</v>
      </c>
      <c r="O177" s="11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43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9"/>
        <v>42616.208333333328</v>
      </c>
      <c r="O178" s="11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43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9"/>
        <v>40497.25</v>
      </c>
      <c r="O179" s="11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43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9"/>
        <v>42999.208333333328</v>
      </c>
      <c r="O180" s="11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43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9"/>
        <v>41350.208333333336</v>
      </c>
      <c r="O181" s="11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43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9"/>
        <v>40259.208333333336</v>
      </c>
      <c r="O182" s="11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43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9"/>
        <v>43012.208333333328</v>
      </c>
      <c r="O183" s="11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43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9"/>
        <v>43631.208333333328</v>
      </c>
      <c r="O184" s="11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43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9"/>
        <v>40430.208333333336</v>
      </c>
      <c r="O185" s="11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43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9"/>
        <v>43588.208333333328</v>
      </c>
      <c r="O186" s="11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43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9"/>
        <v>43233.208333333328</v>
      </c>
      <c r="O187" s="11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43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9"/>
        <v>41782.208333333336</v>
      </c>
      <c r="O188" s="11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43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9"/>
        <v>41328.25</v>
      </c>
      <c r="O189" s="11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43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9"/>
        <v>41975.25</v>
      </c>
      <c r="O190" s="11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43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9"/>
        <v>42433.25</v>
      </c>
      <c r="O191" s="11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43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9"/>
        <v>41429.208333333336</v>
      </c>
      <c r="O192" s="11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43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9"/>
        <v>43536.208333333328</v>
      </c>
      <c r="O193" s="11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2">E194/D194</f>
        <v>0.19992957746478873</v>
      </c>
      <c r="G194" t="s">
        <v>14</v>
      </c>
      <c r="H194">
        <v>243</v>
      </c>
      <c r="I194" s="43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ref="N194:N257" si="13">(((L194/60)/60)/24)+DATE(1970,1,1)</f>
        <v>41817.208333333336</v>
      </c>
      <c r="O194" s="11">
        <f t="shared" ref="O194:O257" si="14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0.45636363636363636</v>
      </c>
      <c r="G195" t="s">
        <v>14</v>
      </c>
      <c r="H195">
        <v>65</v>
      </c>
      <c r="I195" s="43">
        <f t="shared" ref="I195:I258" si="15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si="13"/>
        <v>43198.208333333328</v>
      </c>
      <c r="O195" s="11">
        <f t="shared" si="14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43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3"/>
        <v>42261.208333333328</v>
      </c>
      <c r="O196" s="11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43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3"/>
        <v>43310.208333333328</v>
      </c>
      <c r="O197" s="11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43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3"/>
        <v>42616.208333333328</v>
      </c>
      <c r="O198" s="11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43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3"/>
        <v>42909.208333333328</v>
      </c>
      <c r="O199" s="11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43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3"/>
        <v>40396.208333333336</v>
      </c>
      <c r="O200" s="11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43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3"/>
        <v>42192.208333333328</v>
      </c>
      <c r="O201" s="11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43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3"/>
        <v>40262.208333333336</v>
      </c>
      <c r="O202" s="11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43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3"/>
        <v>41845.208333333336</v>
      </c>
      <c r="O203" s="11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43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3"/>
        <v>40818.208333333336</v>
      </c>
      <c r="O204" s="11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43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3"/>
        <v>42752.25</v>
      </c>
      <c r="O205" s="11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43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3"/>
        <v>40636.208333333336</v>
      </c>
      <c r="O206" s="11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43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3"/>
        <v>43390.208333333328</v>
      </c>
      <c r="O207" s="11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43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3"/>
        <v>40236.25</v>
      </c>
      <c r="O208" s="11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43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3"/>
        <v>43340.208333333328</v>
      </c>
      <c r="O209" s="11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43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3"/>
        <v>43048.25</v>
      </c>
      <c r="O210" s="11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43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3"/>
        <v>42496.208333333328</v>
      </c>
      <c r="O211" s="11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43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3"/>
        <v>42797.25</v>
      </c>
      <c r="O212" s="11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43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3"/>
        <v>41513.208333333336</v>
      </c>
      <c r="O213" s="11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43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3"/>
        <v>43814.25</v>
      </c>
      <c r="O214" s="11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43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3"/>
        <v>40488.208333333336</v>
      </c>
      <c r="O215" s="11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43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3"/>
        <v>40409.208333333336</v>
      </c>
      <c r="O216" s="11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43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3"/>
        <v>43509.25</v>
      </c>
      <c r="O217" s="11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43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3"/>
        <v>40869.25</v>
      </c>
      <c r="O218" s="11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43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3"/>
        <v>43583.208333333328</v>
      </c>
      <c r="O219" s="11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43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3"/>
        <v>40858.25</v>
      </c>
      <c r="O220" s="11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43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3"/>
        <v>41137.208333333336</v>
      </c>
      <c r="O221" s="11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43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3"/>
        <v>40725.208333333336</v>
      </c>
      <c r="O222" s="11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43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3"/>
        <v>41081.208333333336</v>
      </c>
      <c r="O223" s="11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43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3"/>
        <v>41914.208333333336</v>
      </c>
      <c r="O224" s="11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43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3"/>
        <v>42445.208333333328</v>
      </c>
      <c r="O225" s="11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43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3"/>
        <v>41906.208333333336</v>
      </c>
      <c r="O226" s="11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43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3"/>
        <v>41762.208333333336</v>
      </c>
      <c r="O227" s="11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43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3"/>
        <v>40276.208333333336</v>
      </c>
      <c r="O228" s="11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43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3"/>
        <v>42139.208333333328</v>
      </c>
      <c r="O229" s="11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43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3"/>
        <v>42613.208333333328</v>
      </c>
      <c r="O230" s="11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43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3"/>
        <v>42887.208333333328</v>
      </c>
      <c r="O231" s="11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43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3"/>
        <v>43805.25</v>
      </c>
      <c r="O232" s="11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43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3"/>
        <v>41415.208333333336</v>
      </c>
      <c r="O233" s="11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43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3"/>
        <v>42576.208333333328</v>
      </c>
      <c r="O234" s="11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43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3"/>
        <v>40706.208333333336</v>
      </c>
      <c r="O235" s="11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43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3"/>
        <v>42969.208333333328</v>
      </c>
      <c r="O236" s="11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43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3"/>
        <v>42779.25</v>
      </c>
      <c r="O237" s="11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43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3"/>
        <v>43641.208333333328</v>
      </c>
      <c r="O238" s="11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43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3"/>
        <v>41754.208333333336</v>
      </c>
      <c r="O239" s="11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43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3"/>
        <v>43083.25</v>
      </c>
      <c r="O240" s="11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43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3"/>
        <v>42245.208333333328</v>
      </c>
      <c r="O241" s="11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43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3"/>
        <v>40396.208333333336</v>
      </c>
      <c r="O242" s="11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43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3"/>
        <v>41742.208333333336</v>
      </c>
      <c r="O243" s="11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43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3"/>
        <v>42865.208333333328</v>
      </c>
      <c r="O244" s="11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43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3"/>
        <v>43163.25</v>
      </c>
      <c r="O245" s="11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43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3"/>
        <v>41834.208333333336</v>
      </c>
      <c r="O246" s="11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43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3"/>
        <v>41736.208333333336</v>
      </c>
      <c r="O247" s="11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43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3"/>
        <v>41491.208333333336</v>
      </c>
      <c r="O248" s="11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43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3"/>
        <v>42726.25</v>
      </c>
      <c r="O249" s="11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43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3"/>
        <v>42004.25</v>
      </c>
      <c r="O250" s="11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43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3"/>
        <v>42006.25</v>
      </c>
      <c r="O251" s="11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43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3"/>
        <v>40203.25</v>
      </c>
      <c r="O252" s="11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43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3"/>
        <v>41252.25</v>
      </c>
      <c r="O253" s="11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43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3"/>
        <v>41572.208333333336</v>
      </c>
      <c r="O254" s="11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43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3"/>
        <v>40641.208333333336</v>
      </c>
      <c r="O255" s="11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43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3"/>
        <v>42787.25</v>
      </c>
      <c r="O256" s="11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43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3"/>
        <v>40590.25</v>
      </c>
      <c r="O257" s="11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16">E258/D258</f>
        <v>0.23390243902439026</v>
      </c>
      <c r="G258" t="s">
        <v>14</v>
      </c>
      <c r="H258">
        <v>15</v>
      </c>
      <c r="I258" s="43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ref="N258:N321" si="17">(((L258/60)/60)/24)+DATE(1970,1,1)</f>
        <v>42393.25</v>
      </c>
      <c r="O258" s="11">
        <f t="shared" ref="O258:O321" si="18"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1.46</v>
      </c>
      <c r="G259" t="s">
        <v>20</v>
      </c>
      <c r="H259">
        <v>92</v>
      </c>
      <c r="I259" s="43">
        <f t="shared" ref="I259:I322" si="19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si="17"/>
        <v>41338.25</v>
      </c>
      <c r="O259" s="11">
        <f t="shared" si="18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43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7"/>
        <v>42712.25</v>
      </c>
      <c r="O260" s="11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43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7"/>
        <v>41251.25</v>
      </c>
      <c r="O261" s="11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43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7"/>
        <v>41180.208333333336</v>
      </c>
      <c r="O262" s="11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43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7"/>
        <v>40415.208333333336</v>
      </c>
      <c r="O263" s="11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43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7"/>
        <v>40638.208333333336</v>
      </c>
      <c r="O264" s="11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43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7"/>
        <v>40187.25</v>
      </c>
      <c r="O265" s="11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43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7"/>
        <v>41317.25</v>
      </c>
      <c r="O266" s="11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43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7"/>
        <v>42372.25</v>
      </c>
      <c r="O267" s="11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43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7"/>
        <v>41950.25</v>
      </c>
      <c r="O268" s="11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43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7"/>
        <v>41206.208333333336</v>
      </c>
      <c r="O269" s="11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43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7"/>
        <v>41186.208333333336</v>
      </c>
      <c r="O270" s="11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43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7"/>
        <v>43496.25</v>
      </c>
      <c r="O271" s="11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43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7"/>
        <v>40514.25</v>
      </c>
      <c r="O272" s="11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43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7"/>
        <v>42345.25</v>
      </c>
      <c r="O273" s="11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43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7"/>
        <v>43656.208333333328</v>
      </c>
      <c r="O274" s="11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43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7"/>
        <v>42995.208333333328</v>
      </c>
      <c r="O275" s="11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43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7"/>
        <v>43045.25</v>
      </c>
      <c r="O276" s="11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43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7"/>
        <v>43561.208333333328</v>
      </c>
      <c r="O277" s="11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43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7"/>
        <v>41018.208333333336</v>
      </c>
      <c r="O278" s="11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43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7"/>
        <v>40378.208333333336</v>
      </c>
      <c r="O279" s="11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43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7"/>
        <v>41239.25</v>
      </c>
      <c r="O280" s="11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43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7"/>
        <v>43346.208333333328</v>
      </c>
      <c r="O281" s="11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43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7"/>
        <v>43060.25</v>
      </c>
      <c r="O282" s="11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43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7"/>
        <v>40979.25</v>
      </c>
      <c r="O283" s="11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43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7"/>
        <v>42701.25</v>
      </c>
      <c r="O284" s="11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43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7"/>
        <v>42520.208333333328</v>
      </c>
      <c r="O285" s="11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43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7"/>
        <v>41030.208333333336</v>
      </c>
      <c r="O286" s="11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43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7"/>
        <v>42623.208333333328</v>
      </c>
      <c r="O287" s="11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43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7"/>
        <v>42697.25</v>
      </c>
      <c r="O288" s="11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43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7"/>
        <v>42122.208333333328</v>
      </c>
      <c r="O289" s="11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43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7"/>
        <v>40982.208333333336</v>
      </c>
      <c r="O290" s="11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43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7"/>
        <v>42219.208333333328</v>
      </c>
      <c r="O291" s="11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43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7"/>
        <v>41404.208333333336</v>
      </c>
      <c r="O292" s="11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43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7"/>
        <v>40831.208333333336</v>
      </c>
      <c r="O293" s="11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43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7"/>
        <v>40984.208333333336</v>
      </c>
      <c r="O294" s="11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43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7"/>
        <v>40456.208333333336</v>
      </c>
      <c r="O295" s="11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43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7"/>
        <v>43399.208333333328</v>
      </c>
      <c r="O296" s="11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43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7"/>
        <v>41562.208333333336</v>
      </c>
      <c r="O297" s="11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43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7"/>
        <v>43493.25</v>
      </c>
      <c r="O298" s="11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43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7"/>
        <v>41653.25</v>
      </c>
      <c r="O299" s="11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43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7"/>
        <v>42426.25</v>
      </c>
      <c r="O300" s="11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43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7"/>
        <v>42432.25</v>
      </c>
      <c r="O301" s="11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43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7"/>
        <v>42977.208333333328</v>
      </c>
      <c r="O302" s="11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43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7"/>
        <v>42061.25</v>
      </c>
      <c r="O303" s="11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43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7"/>
        <v>43345.208333333328</v>
      </c>
      <c r="O304" s="11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43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7"/>
        <v>42376.25</v>
      </c>
      <c r="O305" s="11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43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7"/>
        <v>42589.208333333328</v>
      </c>
      <c r="O306" s="11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43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7"/>
        <v>42448.208333333328</v>
      </c>
      <c r="O307" s="11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43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7"/>
        <v>42930.208333333328</v>
      </c>
      <c r="O308" s="11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43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7"/>
        <v>41066.208333333336</v>
      </c>
      <c r="O309" s="11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43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7"/>
        <v>40651.208333333336</v>
      </c>
      <c r="O310" s="11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43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7"/>
        <v>40807.208333333336</v>
      </c>
      <c r="O311" s="11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43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7"/>
        <v>40277.208333333336</v>
      </c>
      <c r="O312" s="11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43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7"/>
        <v>40590.25</v>
      </c>
      <c r="O313" s="11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43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7"/>
        <v>41572.208333333336</v>
      </c>
      <c r="O314" s="11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43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7"/>
        <v>40966.25</v>
      </c>
      <c r="O315" s="11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43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7"/>
        <v>43536.208333333328</v>
      </c>
      <c r="O316" s="11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43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7"/>
        <v>41783.208333333336</v>
      </c>
      <c r="O317" s="11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43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7"/>
        <v>43788.25</v>
      </c>
      <c r="O318" s="11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43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7"/>
        <v>42869.208333333328</v>
      </c>
      <c r="O319" s="11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43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7"/>
        <v>41684.25</v>
      </c>
      <c r="O320" s="11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43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7"/>
        <v>40402.208333333336</v>
      </c>
      <c r="O321" s="11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20">E322/D322</f>
        <v>9.5876777251184833E-2</v>
      </c>
      <c r="G322" t="s">
        <v>14</v>
      </c>
      <c r="H322">
        <v>80</v>
      </c>
      <c r="I322" s="43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ref="N322:N385" si="21">(((L322/60)/60)/24)+DATE(1970,1,1)</f>
        <v>40673.208333333336</v>
      </c>
      <c r="O322" s="11">
        <f t="shared" ref="O322:O385" si="22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0.94144366197183094</v>
      </c>
      <c r="G323" t="s">
        <v>14</v>
      </c>
      <c r="H323">
        <v>2468</v>
      </c>
      <c r="I323" s="43">
        <f t="shared" ref="I323:I386" si="23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si="21"/>
        <v>40634.208333333336</v>
      </c>
      <c r="O323" s="11">
        <f t="shared" si="22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43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1"/>
        <v>40507.25</v>
      </c>
      <c r="O324" s="11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43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1"/>
        <v>41725.208333333336</v>
      </c>
      <c r="O325" s="11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43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1"/>
        <v>42176.208333333328</v>
      </c>
      <c r="O326" s="11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43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1"/>
        <v>43267.208333333328</v>
      </c>
      <c r="O327" s="11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43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1"/>
        <v>42364.25</v>
      </c>
      <c r="O328" s="11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43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1"/>
        <v>43705.208333333328</v>
      </c>
      <c r="O329" s="11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43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1"/>
        <v>43434.25</v>
      </c>
      <c r="O330" s="11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43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1"/>
        <v>42716.25</v>
      </c>
      <c r="O331" s="11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43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1"/>
        <v>43077.25</v>
      </c>
      <c r="O332" s="11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43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1"/>
        <v>40896.25</v>
      </c>
      <c r="O333" s="11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43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1"/>
        <v>41361.208333333336</v>
      </c>
      <c r="O334" s="11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43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1"/>
        <v>43424.25</v>
      </c>
      <c r="O335" s="11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43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1"/>
        <v>43110.25</v>
      </c>
      <c r="O336" s="11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43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1"/>
        <v>43784.25</v>
      </c>
      <c r="O337" s="11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43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1"/>
        <v>40527.25</v>
      </c>
      <c r="O338" s="11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43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1"/>
        <v>43780.25</v>
      </c>
      <c r="O339" s="11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43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1"/>
        <v>40821.208333333336</v>
      </c>
      <c r="O340" s="11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43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1"/>
        <v>42949.208333333328</v>
      </c>
      <c r="O341" s="11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43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1"/>
        <v>40889.25</v>
      </c>
      <c r="O342" s="11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43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1"/>
        <v>42244.208333333328</v>
      </c>
      <c r="O343" s="11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43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1"/>
        <v>41475.208333333336</v>
      </c>
      <c r="O344" s="11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43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1"/>
        <v>41597.25</v>
      </c>
      <c r="O345" s="11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43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1"/>
        <v>43122.25</v>
      </c>
      <c r="O346" s="11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43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1"/>
        <v>42194.208333333328</v>
      </c>
      <c r="O347" s="11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43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1"/>
        <v>42971.208333333328</v>
      </c>
      <c r="O348" s="11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43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1"/>
        <v>42046.25</v>
      </c>
      <c r="O349" s="11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43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1"/>
        <v>42782.25</v>
      </c>
      <c r="O350" s="11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43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1"/>
        <v>42930.208333333328</v>
      </c>
      <c r="O351" s="11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43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1"/>
        <v>42144.208333333328</v>
      </c>
      <c r="O352" s="11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43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1"/>
        <v>42240.208333333328</v>
      </c>
      <c r="O353" s="11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43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1"/>
        <v>42315.25</v>
      </c>
      <c r="O354" s="11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43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1"/>
        <v>43651.208333333328</v>
      </c>
      <c r="O355" s="11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43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1"/>
        <v>41520.208333333336</v>
      </c>
      <c r="O356" s="11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43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1"/>
        <v>42757.25</v>
      </c>
      <c r="O357" s="11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43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1"/>
        <v>40922.25</v>
      </c>
      <c r="O358" s="11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43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1"/>
        <v>42250.208333333328</v>
      </c>
      <c r="O359" s="11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43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1"/>
        <v>43322.208333333328</v>
      </c>
      <c r="O360" s="11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43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1"/>
        <v>40782.208333333336</v>
      </c>
      <c r="O361" s="11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43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1"/>
        <v>40544.25</v>
      </c>
      <c r="O362" s="11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43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1"/>
        <v>43015.208333333328</v>
      </c>
      <c r="O363" s="11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43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1"/>
        <v>40570.25</v>
      </c>
      <c r="O364" s="11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43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1"/>
        <v>40904.25</v>
      </c>
      <c r="O365" s="11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43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1"/>
        <v>43164.25</v>
      </c>
      <c r="O366" s="11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43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1"/>
        <v>42733.25</v>
      </c>
      <c r="O367" s="11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43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1"/>
        <v>40546.25</v>
      </c>
      <c r="O368" s="11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43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1"/>
        <v>41930.208333333336</v>
      </c>
      <c r="O369" s="11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43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1"/>
        <v>40464.208333333336</v>
      </c>
      <c r="O370" s="11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43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1"/>
        <v>41308.25</v>
      </c>
      <c r="O371" s="11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43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1"/>
        <v>43570.208333333328</v>
      </c>
      <c r="O372" s="11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43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1"/>
        <v>42043.25</v>
      </c>
      <c r="O373" s="11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43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1"/>
        <v>42012.25</v>
      </c>
      <c r="O374" s="11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43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1"/>
        <v>42964.208333333328</v>
      </c>
      <c r="O375" s="11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43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1"/>
        <v>43476.25</v>
      </c>
      <c r="O376" s="11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43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1"/>
        <v>42293.208333333328</v>
      </c>
      <c r="O377" s="11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43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1"/>
        <v>41826.208333333336</v>
      </c>
      <c r="O378" s="11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43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1"/>
        <v>43760.208333333328</v>
      </c>
      <c r="O379" s="11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43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1"/>
        <v>43241.208333333328</v>
      </c>
      <c r="O380" s="11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43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1"/>
        <v>40843.208333333336</v>
      </c>
      <c r="O381" s="11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43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1"/>
        <v>41448.208333333336</v>
      </c>
      <c r="O382" s="11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43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1"/>
        <v>42163.208333333328</v>
      </c>
      <c r="O383" s="11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43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1"/>
        <v>43024.208333333328</v>
      </c>
      <c r="O384" s="11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43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1"/>
        <v>43509.25</v>
      </c>
      <c r="O385" s="11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24">E386/D386</f>
        <v>1.7200961538461539</v>
      </c>
      <c r="G386" t="s">
        <v>20</v>
      </c>
      <c r="H386">
        <v>4799</v>
      </c>
      <c r="I386" s="43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ref="N386:N449" si="25">(((L386/60)/60)/24)+DATE(1970,1,1)</f>
        <v>42776.25</v>
      </c>
      <c r="O386" s="11">
        <f t="shared" ref="O386:O449" si="26"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1.4616709511568124</v>
      </c>
      <c r="G387" t="s">
        <v>20</v>
      </c>
      <c r="H387">
        <v>1137</v>
      </c>
      <c r="I387" s="43">
        <f t="shared" ref="I387:I450" si="27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si="25"/>
        <v>43553.208333333328</v>
      </c>
      <c r="O387" s="11">
        <f t="shared" si="26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43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5"/>
        <v>40355.208333333336</v>
      </c>
      <c r="O388" s="11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43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5"/>
        <v>41072.208333333336</v>
      </c>
      <c r="O389" s="11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43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5"/>
        <v>40912.25</v>
      </c>
      <c r="O390" s="11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43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5"/>
        <v>40479.208333333336</v>
      </c>
      <c r="O391" s="11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43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5"/>
        <v>41530.208333333336</v>
      </c>
      <c r="O392" s="11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43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5"/>
        <v>41653.25</v>
      </c>
      <c r="O393" s="11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43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5"/>
        <v>40549.25</v>
      </c>
      <c r="O394" s="11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43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5"/>
        <v>42933.208333333328</v>
      </c>
      <c r="O395" s="11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43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5"/>
        <v>41484.208333333336</v>
      </c>
      <c r="O396" s="11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43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5"/>
        <v>40885.25</v>
      </c>
      <c r="O397" s="11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43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5"/>
        <v>43378.208333333328</v>
      </c>
      <c r="O398" s="11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43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5"/>
        <v>41417.208333333336</v>
      </c>
      <c r="O399" s="11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43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5"/>
        <v>43228.208333333328</v>
      </c>
      <c r="O400" s="11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43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5"/>
        <v>40576.25</v>
      </c>
      <c r="O401" s="11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43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5"/>
        <v>41502.208333333336</v>
      </c>
      <c r="O402" s="11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43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5"/>
        <v>43765.208333333328</v>
      </c>
      <c r="O403" s="11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43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5"/>
        <v>40914.25</v>
      </c>
      <c r="O404" s="11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43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5"/>
        <v>40310.208333333336</v>
      </c>
      <c r="O405" s="11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43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5"/>
        <v>43053.25</v>
      </c>
      <c r="O406" s="11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43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5"/>
        <v>43255.208333333328</v>
      </c>
      <c r="O407" s="11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43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5"/>
        <v>41304.25</v>
      </c>
      <c r="O408" s="11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43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5"/>
        <v>43751.208333333328</v>
      </c>
      <c r="O409" s="11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43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5"/>
        <v>42541.208333333328</v>
      </c>
      <c r="O410" s="11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43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5"/>
        <v>42843.208333333328</v>
      </c>
      <c r="O411" s="11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43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5"/>
        <v>42122.208333333328</v>
      </c>
      <c r="O412" s="11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43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5"/>
        <v>42884.208333333328</v>
      </c>
      <c r="O413" s="11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43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5"/>
        <v>41642.25</v>
      </c>
      <c r="O414" s="11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43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5"/>
        <v>43431.25</v>
      </c>
      <c r="O415" s="11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43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5"/>
        <v>40288.208333333336</v>
      </c>
      <c r="O416" s="11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43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5"/>
        <v>40921.25</v>
      </c>
      <c r="O417" s="11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43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5"/>
        <v>40560.25</v>
      </c>
      <c r="O418" s="11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43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5"/>
        <v>43407.208333333328</v>
      </c>
      <c r="O419" s="11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43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5"/>
        <v>41035.208333333336</v>
      </c>
      <c r="O420" s="11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43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5"/>
        <v>40899.25</v>
      </c>
      <c r="O421" s="11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43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5"/>
        <v>42911.208333333328</v>
      </c>
      <c r="O422" s="11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43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5"/>
        <v>42915.208333333328</v>
      </c>
      <c r="O423" s="11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43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5"/>
        <v>40285.208333333336</v>
      </c>
      <c r="O424" s="11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43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5"/>
        <v>40808.208333333336</v>
      </c>
      <c r="O425" s="11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43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5"/>
        <v>43208.208333333328</v>
      </c>
      <c r="O426" s="11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43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5"/>
        <v>42213.208333333328</v>
      </c>
      <c r="O427" s="11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43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5"/>
        <v>41332.25</v>
      </c>
      <c r="O428" s="11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43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5"/>
        <v>41895.208333333336</v>
      </c>
      <c r="O429" s="11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43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5"/>
        <v>40585.25</v>
      </c>
      <c r="O430" s="11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43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5"/>
        <v>41680.25</v>
      </c>
      <c r="O431" s="11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43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5"/>
        <v>43737.208333333328</v>
      </c>
      <c r="O432" s="11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43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5"/>
        <v>43273.208333333328</v>
      </c>
      <c r="O433" s="11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43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5"/>
        <v>41761.208333333336</v>
      </c>
      <c r="O434" s="11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43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5"/>
        <v>41603.25</v>
      </c>
      <c r="O435" s="11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43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5"/>
        <v>42705.25</v>
      </c>
      <c r="O436" s="11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43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5"/>
        <v>41988.25</v>
      </c>
      <c r="O437" s="11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43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5"/>
        <v>43575.208333333328</v>
      </c>
      <c r="O438" s="11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43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5"/>
        <v>42260.208333333328</v>
      </c>
      <c r="O439" s="11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43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5"/>
        <v>41337.25</v>
      </c>
      <c r="O440" s="11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43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5"/>
        <v>42680.208333333328</v>
      </c>
      <c r="O441" s="11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43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5"/>
        <v>42916.208333333328</v>
      </c>
      <c r="O442" s="11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5"/>
        <v>41025.208333333336</v>
      </c>
      <c r="O443" s="11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43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5"/>
        <v>42980.208333333328</v>
      </c>
      <c r="O444" s="11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43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5"/>
        <v>40451.208333333336</v>
      </c>
      <c r="O445" s="11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43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5"/>
        <v>40748.208333333336</v>
      </c>
      <c r="O446" s="11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43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5"/>
        <v>40515.25</v>
      </c>
      <c r="O447" s="11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43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5"/>
        <v>41261.25</v>
      </c>
      <c r="O448" s="11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43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5"/>
        <v>43088.25</v>
      </c>
      <c r="O449" s="11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28">E450/D450</f>
        <v>0.50482758620689661</v>
      </c>
      <c r="G450" t="s">
        <v>14</v>
      </c>
      <c r="H450">
        <v>605</v>
      </c>
      <c r="I450" s="43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ref="N450:N513" si="29">(((L450/60)/60)/24)+DATE(1970,1,1)</f>
        <v>41378.208333333336</v>
      </c>
      <c r="O450" s="11">
        <f t="shared" ref="O450:O513" si="30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9.67</v>
      </c>
      <c r="G451" t="s">
        <v>20</v>
      </c>
      <c r="H451">
        <v>86</v>
      </c>
      <c r="I451" s="43">
        <f t="shared" ref="I451:I514" si="31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si="29"/>
        <v>43530.25</v>
      </c>
      <c r="O451" s="11">
        <f t="shared" si="30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43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9"/>
        <v>43394.208333333328</v>
      </c>
      <c r="O452" s="11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43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9"/>
        <v>42935.208333333328</v>
      </c>
      <c r="O453" s="11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43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9"/>
        <v>40365.208333333336</v>
      </c>
      <c r="O454" s="11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43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9"/>
        <v>42705.25</v>
      </c>
      <c r="O455" s="11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43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9"/>
        <v>41568.208333333336</v>
      </c>
      <c r="O456" s="11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43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9"/>
        <v>40809.208333333336</v>
      </c>
      <c r="O457" s="11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43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9"/>
        <v>43141.25</v>
      </c>
      <c r="O458" s="11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43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9"/>
        <v>42657.208333333328</v>
      </c>
      <c r="O459" s="11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43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9"/>
        <v>40265.208333333336</v>
      </c>
      <c r="O460" s="11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43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9"/>
        <v>42001.25</v>
      </c>
      <c r="O461" s="11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43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9"/>
        <v>40399.208333333336</v>
      </c>
      <c r="O462" s="11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43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9"/>
        <v>41757.208333333336</v>
      </c>
      <c r="O463" s="11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43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9"/>
        <v>41304.25</v>
      </c>
      <c r="O464" s="11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43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9"/>
        <v>41639.25</v>
      </c>
      <c r="O465" s="11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43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9"/>
        <v>43142.25</v>
      </c>
      <c r="O466" s="11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43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9"/>
        <v>43127.25</v>
      </c>
      <c r="O467" s="11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43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9"/>
        <v>41409.208333333336</v>
      </c>
      <c r="O468" s="11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43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9"/>
        <v>42331.25</v>
      </c>
      <c r="O469" s="11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43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9"/>
        <v>43569.208333333328</v>
      </c>
      <c r="O470" s="11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43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9"/>
        <v>42142.208333333328</v>
      </c>
      <c r="O471" s="11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43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9"/>
        <v>42716.25</v>
      </c>
      <c r="O472" s="11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43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9"/>
        <v>41031.208333333336</v>
      </c>
      <c r="O473" s="11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43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9"/>
        <v>43535.208333333328</v>
      </c>
      <c r="O474" s="11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43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9"/>
        <v>43277.208333333328</v>
      </c>
      <c r="O475" s="11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43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9"/>
        <v>41989.25</v>
      </c>
      <c r="O476" s="11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43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9"/>
        <v>41450.208333333336</v>
      </c>
      <c r="O477" s="11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43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9"/>
        <v>43322.208333333328</v>
      </c>
      <c r="O478" s="11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43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9"/>
        <v>40720.208333333336</v>
      </c>
      <c r="O479" s="11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43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9"/>
        <v>42072.208333333328</v>
      </c>
      <c r="O480" s="11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43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9"/>
        <v>42945.208333333328</v>
      </c>
      <c r="O481" s="11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43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9"/>
        <v>40248.25</v>
      </c>
      <c r="O482" s="11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43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9"/>
        <v>41913.208333333336</v>
      </c>
      <c r="O483" s="11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43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9"/>
        <v>40963.25</v>
      </c>
      <c r="O484" s="11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43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9"/>
        <v>43811.25</v>
      </c>
      <c r="O485" s="11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43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9"/>
        <v>41855.208333333336</v>
      </c>
      <c r="O486" s="11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43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9"/>
        <v>43626.208333333328</v>
      </c>
      <c r="O487" s="11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43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9"/>
        <v>43168.25</v>
      </c>
      <c r="O488" s="11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43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9"/>
        <v>42845.208333333328</v>
      </c>
      <c r="O489" s="11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43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9"/>
        <v>42403.25</v>
      </c>
      <c r="O490" s="11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43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9"/>
        <v>40406.208333333336</v>
      </c>
      <c r="O491" s="11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43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9"/>
        <v>43786.25</v>
      </c>
      <c r="O492" s="11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43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9"/>
        <v>41456.208333333336</v>
      </c>
      <c r="O493" s="11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43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9"/>
        <v>40336.208333333336</v>
      </c>
      <c r="O494" s="11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43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9"/>
        <v>43645.208333333328</v>
      </c>
      <c r="O495" s="11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43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9"/>
        <v>40990.208333333336</v>
      </c>
      <c r="O496" s="11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43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9"/>
        <v>41800.208333333336</v>
      </c>
      <c r="O497" s="11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43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9"/>
        <v>42876.208333333328</v>
      </c>
      <c r="O498" s="11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43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9"/>
        <v>42724.25</v>
      </c>
      <c r="O499" s="11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43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9"/>
        <v>42005.25</v>
      </c>
      <c r="O500" s="11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43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9"/>
        <v>42444.208333333328</v>
      </c>
      <c r="O501" s="11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3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9"/>
        <v>41395.208333333336</v>
      </c>
      <c r="O502" s="11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43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9"/>
        <v>41345.208333333336</v>
      </c>
      <c r="O503" s="11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43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9"/>
        <v>41117.208333333336</v>
      </c>
      <c r="O504" s="11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43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9"/>
        <v>42186.208333333328</v>
      </c>
      <c r="O505" s="11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43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9"/>
        <v>42142.208333333328</v>
      </c>
      <c r="O506" s="11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43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9"/>
        <v>41341.25</v>
      </c>
      <c r="O507" s="11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43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9"/>
        <v>43062.25</v>
      </c>
      <c r="O508" s="11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43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9"/>
        <v>41373.208333333336</v>
      </c>
      <c r="O509" s="11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43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9"/>
        <v>43310.208333333328</v>
      </c>
      <c r="O510" s="11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43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9"/>
        <v>41034.208333333336</v>
      </c>
      <c r="O511" s="11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43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9"/>
        <v>43251.208333333328</v>
      </c>
      <c r="O512" s="11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43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9"/>
        <v>43671.208333333328</v>
      </c>
      <c r="O513" s="11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32">E514/D514</f>
        <v>1.3931868131868133</v>
      </c>
      <c r="G514" t="s">
        <v>20</v>
      </c>
      <c r="H514">
        <v>239</v>
      </c>
      <c r="I514" s="43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ref="N514:N577" si="33">(((L514/60)/60)/24)+DATE(1970,1,1)</f>
        <v>41825.208333333336</v>
      </c>
      <c r="O514" s="11">
        <f t="shared" ref="O514:O577" si="34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0.39277108433734942</v>
      </c>
      <c r="G515" t="s">
        <v>74</v>
      </c>
      <c r="H515">
        <v>35</v>
      </c>
      <c r="I515" s="43">
        <f t="shared" ref="I515:I578" si="35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si="33"/>
        <v>40430.208333333336</v>
      </c>
      <c r="O515" s="11">
        <f t="shared" si="34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43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3"/>
        <v>41614.25</v>
      </c>
      <c r="O516" s="11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43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3"/>
        <v>40900.25</v>
      </c>
      <c r="O517" s="11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43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3"/>
        <v>40396.208333333336</v>
      </c>
      <c r="O518" s="11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43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3"/>
        <v>42860.208333333328</v>
      </c>
      <c r="O519" s="11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43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3"/>
        <v>43154.25</v>
      </c>
      <c r="O520" s="11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43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3"/>
        <v>42012.25</v>
      </c>
      <c r="O521" s="11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43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3"/>
        <v>43574.208333333328</v>
      </c>
      <c r="O522" s="11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43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3"/>
        <v>42605.208333333328</v>
      </c>
      <c r="O523" s="11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43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3"/>
        <v>41093.208333333336</v>
      </c>
      <c r="O524" s="11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43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3"/>
        <v>40241.25</v>
      </c>
      <c r="O525" s="11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43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3"/>
        <v>40294.208333333336</v>
      </c>
      <c r="O526" s="11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43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3"/>
        <v>40505.25</v>
      </c>
      <c r="O527" s="11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43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3"/>
        <v>42364.25</v>
      </c>
      <c r="O528" s="11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29">
        <f t="shared" si="32"/>
        <v>0.99619450317124736</v>
      </c>
      <c r="G529" t="s">
        <v>14</v>
      </c>
      <c r="H529">
        <v>6080</v>
      </c>
      <c r="I529" s="43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3"/>
        <v>42405.25</v>
      </c>
      <c r="O529" s="11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43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3"/>
        <v>41601.25</v>
      </c>
      <c r="O530" s="11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43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3"/>
        <v>41769.208333333336</v>
      </c>
      <c r="O531" s="11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43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3"/>
        <v>40421.208333333336</v>
      </c>
      <c r="O532" s="11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43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3"/>
        <v>41589.25</v>
      </c>
      <c r="O533" s="11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43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3"/>
        <v>43125.25</v>
      </c>
      <c r="O534" s="11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43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3"/>
        <v>41479.208333333336</v>
      </c>
      <c r="O535" s="11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43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3"/>
        <v>43329.208333333328</v>
      </c>
      <c r="O536" s="11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43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3"/>
        <v>43259.208333333328</v>
      </c>
      <c r="O537" s="11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43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3"/>
        <v>40414.208333333336</v>
      </c>
      <c r="O538" s="11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43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3"/>
        <v>43342.208333333328</v>
      </c>
      <c r="O539" s="11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43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3"/>
        <v>41539.208333333336</v>
      </c>
      <c r="O540" s="11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43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3"/>
        <v>43647.208333333328</v>
      </c>
      <c r="O541" s="11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43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3"/>
        <v>43225.208333333328</v>
      </c>
      <c r="O542" s="11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43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3"/>
        <v>42165.208333333328</v>
      </c>
      <c r="O543" s="11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43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3"/>
        <v>42391.25</v>
      </c>
      <c r="O544" s="11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43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3"/>
        <v>41528.208333333336</v>
      </c>
      <c r="O545" s="11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43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3"/>
        <v>42377.25</v>
      </c>
      <c r="O546" s="11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43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3"/>
        <v>43824.25</v>
      </c>
      <c r="O547" s="11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43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3"/>
        <v>43360.208333333328</v>
      </c>
      <c r="O548" s="11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43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3"/>
        <v>42029.25</v>
      </c>
      <c r="O549" s="11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43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3"/>
        <v>42461.208333333328</v>
      </c>
      <c r="O550" s="11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43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3"/>
        <v>41422.208333333336</v>
      </c>
      <c r="O551" s="11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43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3"/>
        <v>40968.25</v>
      </c>
      <c r="O552" s="11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43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3"/>
        <v>41993.25</v>
      </c>
      <c r="O553" s="11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43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3"/>
        <v>42700.25</v>
      </c>
      <c r="O554" s="11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43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3"/>
        <v>40545.25</v>
      </c>
      <c r="O555" s="11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43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3"/>
        <v>42723.25</v>
      </c>
      <c r="O556" s="11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43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3"/>
        <v>41731.208333333336</v>
      </c>
      <c r="O557" s="11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43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3"/>
        <v>40792.208333333336</v>
      </c>
      <c r="O558" s="11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43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3"/>
        <v>42279.208333333328</v>
      </c>
      <c r="O559" s="11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43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3"/>
        <v>42424.25</v>
      </c>
      <c r="O560" s="11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43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3"/>
        <v>42584.208333333328</v>
      </c>
      <c r="O561" s="11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43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3"/>
        <v>40865.25</v>
      </c>
      <c r="O562" s="11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43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3"/>
        <v>40833.208333333336</v>
      </c>
      <c r="O563" s="11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43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3"/>
        <v>43536.208333333328</v>
      </c>
      <c r="O564" s="11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43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3"/>
        <v>43417.25</v>
      </c>
      <c r="O565" s="11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43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3"/>
        <v>42078.208333333328</v>
      </c>
      <c r="O566" s="11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43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3"/>
        <v>40862.25</v>
      </c>
      <c r="O567" s="11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43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3"/>
        <v>42424.25</v>
      </c>
      <c r="O568" s="11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43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3"/>
        <v>41830.208333333336</v>
      </c>
      <c r="O569" s="11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43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3"/>
        <v>40374.208333333336</v>
      </c>
      <c r="O570" s="11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43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3"/>
        <v>40554.25</v>
      </c>
      <c r="O571" s="11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43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3"/>
        <v>41993.25</v>
      </c>
      <c r="O572" s="11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43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3"/>
        <v>42174.208333333328</v>
      </c>
      <c r="O573" s="11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43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3"/>
        <v>42275.208333333328</v>
      </c>
      <c r="O574" s="11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43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3"/>
        <v>41761.208333333336</v>
      </c>
      <c r="O575" s="11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43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3"/>
        <v>43806.25</v>
      </c>
      <c r="O576" s="11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43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3"/>
        <v>41779.208333333336</v>
      </c>
      <c r="O577" s="11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36">E578/D578</f>
        <v>0.6492783505154639</v>
      </c>
      <c r="G578" t="s">
        <v>14</v>
      </c>
      <c r="H578">
        <v>64</v>
      </c>
      <c r="I578" s="43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ref="N578:N641" si="37">(((L578/60)/60)/24)+DATE(1970,1,1)</f>
        <v>43040.208333333328</v>
      </c>
      <c r="O578" s="11">
        <f t="shared" ref="O578:O641" si="38"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0.18853658536585366</v>
      </c>
      <c r="G579" t="s">
        <v>74</v>
      </c>
      <c r="H579">
        <v>37</v>
      </c>
      <c r="I579" s="43">
        <f t="shared" ref="I579:I642" si="39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si="37"/>
        <v>40613.25</v>
      </c>
      <c r="O579" s="11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43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7"/>
        <v>40878.25</v>
      </c>
      <c r="O580" s="11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43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7"/>
        <v>40762.208333333336</v>
      </c>
      <c r="O581" s="11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43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7"/>
        <v>41696.25</v>
      </c>
      <c r="O582" s="11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43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7"/>
        <v>40662.208333333336</v>
      </c>
      <c r="O583" s="11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43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7"/>
        <v>42165.208333333328</v>
      </c>
      <c r="O584" s="11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43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7"/>
        <v>40959.25</v>
      </c>
      <c r="O585" s="11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43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7"/>
        <v>41024.208333333336</v>
      </c>
      <c r="O586" s="11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43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7"/>
        <v>40255.208333333336</v>
      </c>
      <c r="O587" s="11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43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7"/>
        <v>40499.25</v>
      </c>
      <c r="O588" s="11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43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7"/>
        <v>43484.25</v>
      </c>
      <c r="O589" s="11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43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7"/>
        <v>40262.208333333336</v>
      </c>
      <c r="O590" s="11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43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7"/>
        <v>42190.208333333328</v>
      </c>
      <c r="O591" s="11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43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7"/>
        <v>41994.25</v>
      </c>
      <c r="O592" s="11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43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7"/>
        <v>40373.208333333336</v>
      </c>
      <c r="O593" s="11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43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7"/>
        <v>41789.208333333336</v>
      </c>
      <c r="O594" s="11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43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7"/>
        <v>41724.208333333336</v>
      </c>
      <c r="O595" s="11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43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7"/>
        <v>42548.208333333328</v>
      </c>
      <c r="O596" s="11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43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7"/>
        <v>40253.208333333336</v>
      </c>
      <c r="O597" s="11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43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7"/>
        <v>42434.25</v>
      </c>
      <c r="O598" s="11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43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7"/>
        <v>43786.25</v>
      </c>
      <c r="O599" s="11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43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7"/>
        <v>40344.208333333336</v>
      </c>
      <c r="O600" s="11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43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7"/>
        <v>42047.25</v>
      </c>
      <c r="O601" s="11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43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7"/>
        <v>41485.208333333336</v>
      </c>
      <c r="O602" s="11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43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7"/>
        <v>41789.208333333336</v>
      </c>
      <c r="O603" s="11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43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7"/>
        <v>42160.208333333328</v>
      </c>
      <c r="O604" s="11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43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7"/>
        <v>43573.208333333328</v>
      </c>
      <c r="O605" s="11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43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7"/>
        <v>40565.25</v>
      </c>
      <c r="O606" s="11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43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7"/>
        <v>42280.208333333328</v>
      </c>
      <c r="O607" s="11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43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7"/>
        <v>42436.25</v>
      </c>
      <c r="O608" s="11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43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7"/>
        <v>41721.208333333336</v>
      </c>
      <c r="O609" s="11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43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7"/>
        <v>43530.25</v>
      </c>
      <c r="O610" s="11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43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7"/>
        <v>43481.25</v>
      </c>
      <c r="O611" s="11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43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7"/>
        <v>41259.25</v>
      </c>
      <c r="O612" s="11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43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7"/>
        <v>41480.208333333336</v>
      </c>
      <c r="O613" s="11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43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7"/>
        <v>40474.208333333336</v>
      </c>
      <c r="O614" s="11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43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7"/>
        <v>42973.208333333328</v>
      </c>
      <c r="O615" s="11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43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7"/>
        <v>42746.25</v>
      </c>
      <c r="O616" s="11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43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7"/>
        <v>42489.208333333328</v>
      </c>
      <c r="O617" s="11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43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7"/>
        <v>41537.208333333336</v>
      </c>
      <c r="O618" s="11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43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7"/>
        <v>41794.208333333336</v>
      </c>
      <c r="O619" s="11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43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7"/>
        <v>41396.208333333336</v>
      </c>
      <c r="O620" s="11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43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7"/>
        <v>40669.208333333336</v>
      </c>
      <c r="O621" s="11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43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7"/>
        <v>42559.208333333328</v>
      </c>
      <c r="O622" s="11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43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7"/>
        <v>42626.208333333328</v>
      </c>
      <c r="O623" s="11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43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7"/>
        <v>43205.208333333328</v>
      </c>
      <c r="O624" s="11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43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7"/>
        <v>42201.208333333328</v>
      </c>
      <c r="O625" s="11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43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7"/>
        <v>42029.25</v>
      </c>
      <c r="O626" s="11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43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7"/>
        <v>43857.25</v>
      </c>
      <c r="O627" s="11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43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7"/>
        <v>40449.208333333336</v>
      </c>
      <c r="O628" s="11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43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7"/>
        <v>40345.208333333336</v>
      </c>
      <c r="O629" s="11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43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7"/>
        <v>40455.208333333336</v>
      </c>
      <c r="O630" s="11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43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7"/>
        <v>42557.208333333328</v>
      </c>
      <c r="O631" s="11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43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7"/>
        <v>43586.208333333328</v>
      </c>
      <c r="O632" s="11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43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7"/>
        <v>43550.208333333328</v>
      </c>
      <c r="O633" s="11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43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7"/>
        <v>41945.208333333336</v>
      </c>
      <c r="O634" s="11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43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7"/>
        <v>42315.25</v>
      </c>
      <c r="O635" s="11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43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7"/>
        <v>42819.208333333328</v>
      </c>
      <c r="O636" s="11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43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7"/>
        <v>41314.25</v>
      </c>
      <c r="O637" s="11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43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7"/>
        <v>40926.25</v>
      </c>
      <c r="O638" s="11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43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7"/>
        <v>42688.25</v>
      </c>
      <c r="O639" s="11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43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7"/>
        <v>40386.208333333336</v>
      </c>
      <c r="O640" s="11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43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7"/>
        <v>43309.208333333328</v>
      </c>
      <c r="O641" s="11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40">E642/D642</f>
        <v>0.16501669449081802</v>
      </c>
      <c r="G642" t="s">
        <v>14</v>
      </c>
      <c r="H642">
        <v>257</v>
      </c>
      <c r="I642" s="43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ref="N642:N705" si="41">(((L642/60)/60)/24)+DATE(1970,1,1)</f>
        <v>42387.25</v>
      </c>
      <c r="O642" s="11">
        <f t="shared" ref="O642:O705" si="42"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1.1996808510638297</v>
      </c>
      <c r="G643" t="s">
        <v>20</v>
      </c>
      <c r="H643">
        <v>194</v>
      </c>
      <c r="I643" s="43">
        <f t="shared" ref="I643:I706" si="43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si="41"/>
        <v>42786.25</v>
      </c>
      <c r="O643" s="11">
        <f t="shared" si="4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43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1"/>
        <v>43451.25</v>
      </c>
      <c r="O644" s="11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43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1"/>
        <v>42795.25</v>
      </c>
      <c r="O645" s="11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43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1"/>
        <v>43452.25</v>
      </c>
      <c r="O646" s="11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43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1"/>
        <v>43369.208333333328</v>
      </c>
      <c r="O647" s="11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43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1"/>
        <v>41346.208333333336</v>
      </c>
      <c r="O648" s="11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43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1"/>
        <v>43199.208333333328</v>
      </c>
      <c r="O649" s="11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43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1"/>
        <v>42922.208333333328</v>
      </c>
      <c r="O650" s="11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43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1"/>
        <v>40471.208333333336</v>
      </c>
      <c r="O651" s="11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43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1"/>
        <v>41828.208333333336</v>
      </c>
      <c r="O652" s="11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43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1"/>
        <v>41692.25</v>
      </c>
      <c r="O653" s="11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43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1"/>
        <v>42587.208333333328</v>
      </c>
      <c r="O654" s="11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43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1"/>
        <v>42468.208333333328</v>
      </c>
      <c r="O655" s="11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43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1"/>
        <v>42240.208333333328</v>
      </c>
      <c r="O656" s="11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43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1"/>
        <v>42796.25</v>
      </c>
      <c r="O657" s="11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43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1"/>
        <v>43097.25</v>
      </c>
      <c r="O658" s="11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43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1"/>
        <v>43096.25</v>
      </c>
      <c r="O659" s="11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43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1"/>
        <v>42246.208333333328</v>
      </c>
      <c r="O660" s="11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43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1"/>
        <v>40570.25</v>
      </c>
      <c r="O661" s="11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43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1"/>
        <v>42237.208333333328</v>
      </c>
      <c r="O662" s="11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43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1"/>
        <v>40996.208333333336</v>
      </c>
      <c r="O663" s="11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43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1"/>
        <v>43443.25</v>
      </c>
      <c r="O664" s="11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43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1"/>
        <v>40458.208333333336</v>
      </c>
      <c r="O665" s="11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43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1"/>
        <v>40959.25</v>
      </c>
      <c r="O666" s="11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43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1"/>
        <v>40733.208333333336</v>
      </c>
      <c r="O667" s="11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43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1"/>
        <v>41516.208333333336</v>
      </c>
      <c r="O668" s="11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43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1"/>
        <v>41892.208333333336</v>
      </c>
      <c r="O669" s="11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43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1"/>
        <v>41122.208333333336</v>
      </c>
      <c r="O670" s="11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43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1"/>
        <v>42912.208333333328</v>
      </c>
      <c r="O671" s="11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43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1"/>
        <v>42425.25</v>
      </c>
      <c r="O672" s="11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43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1"/>
        <v>40390.208333333336</v>
      </c>
      <c r="O673" s="11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43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1"/>
        <v>43180.208333333328</v>
      </c>
      <c r="O674" s="11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43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1"/>
        <v>42475.208333333328</v>
      </c>
      <c r="O675" s="11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43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1"/>
        <v>40774.208333333336</v>
      </c>
      <c r="O676" s="11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43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1"/>
        <v>43719.208333333328</v>
      </c>
      <c r="O677" s="11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43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1"/>
        <v>41178.208333333336</v>
      </c>
      <c r="O678" s="11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43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1"/>
        <v>42561.208333333328</v>
      </c>
      <c r="O679" s="11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43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1"/>
        <v>43484.25</v>
      </c>
      <c r="O680" s="11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43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1"/>
        <v>43756.208333333328</v>
      </c>
      <c r="O681" s="11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43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1"/>
        <v>43813.25</v>
      </c>
      <c r="O682" s="11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43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1"/>
        <v>40898.25</v>
      </c>
      <c r="O683" s="11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43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1"/>
        <v>41619.25</v>
      </c>
      <c r="O684" s="11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43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1"/>
        <v>43359.208333333328</v>
      </c>
      <c r="O685" s="11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43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1"/>
        <v>40358.208333333336</v>
      </c>
      <c r="O686" s="11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43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1"/>
        <v>42239.208333333328</v>
      </c>
      <c r="O687" s="11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43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1"/>
        <v>43186.208333333328</v>
      </c>
      <c r="O688" s="11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43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1"/>
        <v>42806.25</v>
      </c>
      <c r="O689" s="11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43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1"/>
        <v>43475.25</v>
      </c>
      <c r="O690" s="11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43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1"/>
        <v>41576.208333333336</v>
      </c>
      <c r="O691" s="11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43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1"/>
        <v>40874.25</v>
      </c>
      <c r="O692" s="11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43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1"/>
        <v>41185.208333333336</v>
      </c>
      <c r="O693" s="11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43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1"/>
        <v>43655.208333333328</v>
      </c>
      <c r="O694" s="11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43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1"/>
        <v>43025.208333333328</v>
      </c>
      <c r="O695" s="11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43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1"/>
        <v>43066.25</v>
      </c>
      <c r="O696" s="11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43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1"/>
        <v>42322.25</v>
      </c>
      <c r="O697" s="11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43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1"/>
        <v>42114.208333333328</v>
      </c>
      <c r="O698" s="11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43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1"/>
        <v>43190.208333333328</v>
      </c>
      <c r="O699" s="11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43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1"/>
        <v>40871.25</v>
      </c>
      <c r="O700" s="11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43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1"/>
        <v>43641.208333333328</v>
      </c>
      <c r="O701" s="11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43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1"/>
        <v>40203.25</v>
      </c>
      <c r="O702" s="11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43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1"/>
        <v>40629.208333333336</v>
      </c>
      <c r="O703" s="11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43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1"/>
        <v>41477.208333333336</v>
      </c>
      <c r="O704" s="11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43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1"/>
        <v>41020.208333333336</v>
      </c>
      <c r="O705" s="11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44">E706/D706</f>
        <v>1.2278160919540231</v>
      </c>
      <c r="G706" t="s">
        <v>20</v>
      </c>
      <c r="H706">
        <v>116</v>
      </c>
      <c r="I706" s="43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ref="N706:N769" si="45">(((L706/60)/60)/24)+DATE(1970,1,1)</f>
        <v>42555.208333333328</v>
      </c>
      <c r="O706" s="11">
        <f t="shared" ref="O706:O769" si="46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0.99026517383618151</v>
      </c>
      <c r="G707" t="s">
        <v>14</v>
      </c>
      <c r="H707">
        <v>2025</v>
      </c>
      <c r="I707" s="43">
        <f t="shared" ref="I707:I770" si="47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si="45"/>
        <v>41619.25</v>
      </c>
      <c r="O707" s="11">
        <f t="shared" si="46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43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5"/>
        <v>43471.25</v>
      </c>
      <c r="O708" s="11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43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5"/>
        <v>43442.25</v>
      </c>
      <c r="O709" s="11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43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5"/>
        <v>42877.208333333328</v>
      </c>
      <c r="O710" s="11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43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5"/>
        <v>41018.208333333336</v>
      </c>
      <c r="O711" s="11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43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5"/>
        <v>43295.208333333328</v>
      </c>
      <c r="O712" s="11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4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5"/>
        <v>42393.25</v>
      </c>
      <c r="O713" s="11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43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5"/>
        <v>42559.208333333328</v>
      </c>
      <c r="O714" s="11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43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5"/>
        <v>42604.208333333328</v>
      </c>
      <c r="O715" s="11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43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5"/>
        <v>41870.208333333336</v>
      </c>
      <c r="O716" s="11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43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5"/>
        <v>40397.208333333336</v>
      </c>
      <c r="O717" s="11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43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5"/>
        <v>41465.208333333336</v>
      </c>
      <c r="O718" s="11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43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5"/>
        <v>40777.208333333336</v>
      </c>
      <c r="O719" s="11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43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5"/>
        <v>41442.208333333336</v>
      </c>
      <c r="O720" s="11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43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5"/>
        <v>41058.208333333336</v>
      </c>
      <c r="O721" s="11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43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5"/>
        <v>43152.25</v>
      </c>
      <c r="O722" s="11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43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5"/>
        <v>43194.208333333328</v>
      </c>
      <c r="O723" s="11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43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5"/>
        <v>43045.25</v>
      </c>
      <c r="O724" s="11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43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5"/>
        <v>42431.25</v>
      </c>
      <c r="O725" s="11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43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5"/>
        <v>41934.208333333336</v>
      </c>
      <c r="O726" s="11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43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5"/>
        <v>41958.25</v>
      </c>
      <c r="O727" s="11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43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5"/>
        <v>40476.208333333336</v>
      </c>
      <c r="O728" s="11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43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5"/>
        <v>43485.25</v>
      </c>
      <c r="O729" s="11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43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5"/>
        <v>42515.208333333328</v>
      </c>
      <c r="O730" s="11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43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5"/>
        <v>41309.25</v>
      </c>
      <c r="O731" s="11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43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5"/>
        <v>42147.208333333328</v>
      </c>
      <c r="O732" s="11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43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5"/>
        <v>42939.208333333328</v>
      </c>
      <c r="O733" s="11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43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5"/>
        <v>42816.208333333328</v>
      </c>
      <c r="O734" s="11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43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5"/>
        <v>41844.208333333336</v>
      </c>
      <c r="O735" s="11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43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5"/>
        <v>42763.25</v>
      </c>
      <c r="O736" s="11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43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5"/>
        <v>42459.208333333328</v>
      </c>
      <c r="O737" s="11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43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5"/>
        <v>42055.25</v>
      </c>
      <c r="O738" s="11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43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5"/>
        <v>42685.25</v>
      </c>
      <c r="O739" s="11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43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5"/>
        <v>41959.25</v>
      </c>
      <c r="O740" s="11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43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5"/>
        <v>41089.208333333336</v>
      </c>
      <c r="O741" s="11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43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5"/>
        <v>42769.25</v>
      </c>
      <c r="O742" s="11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43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5"/>
        <v>40321.208333333336</v>
      </c>
      <c r="O743" s="11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43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5"/>
        <v>40197.25</v>
      </c>
      <c r="O744" s="11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43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5"/>
        <v>42298.208333333328</v>
      </c>
      <c r="O745" s="11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43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5"/>
        <v>43322.208333333328</v>
      </c>
      <c r="O746" s="11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43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5"/>
        <v>40328.208333333336</v>
      </c>
      <c r="O747" s="11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43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5"/>
        <v>40825.208333333336</v>
      </c>
      <c r="O748" s="11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43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5"/>
        <v>40423.208333333336</v>
      </c>
      <c r="O749" s="11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43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5"/>
        <v>40238.25</v>
      </c>
      <c r="O750" s="11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43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5"/>
        <v>41920.208333333336</v>
      </c>
      <c r="O751" s="11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43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5"/>
        <v>40360.208333333336</v>
      </c>
      <c r="O752" s="11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43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5"/>
        <v>42446.208333333328</v>
      </c>
      <c r="O753" s="11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43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5"/>
        <v>40395.208333333336</v>
      </c>
      <c r="O754" s="11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43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5"/>
        <v>40321.208333333336</v>
      </c>
      <c r="O755" s="11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43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5"/>
        <v>41210.208333333336</v>
      </c>
      <c r="O756" s="11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43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5"/>
        <v>43096.25</v>
      </c>
      <c r="O757" s="11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43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5"/>
        <v>42024.25</v>
      </c>
      <c r="O758" s="11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43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5"/>
        <v>40675.208333333336</v>
      </c>
      <c r="O759" s="11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43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5"/>
        <v>41936.208333333336</v>
      </c>
      <c r="O760" s="11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43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5"/>
        <v>43136.25</v>
      </c>
      <c r="O761" s="11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43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5"/>
        <v>43678.208333333328</v>
      </c>
      <c r="O762" s="11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43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5"/>
        <v>42938.208333333328</v>
      </c>
      <c r="O763" s="11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43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5"/>
        <v>41241.25</v>
      </c>
      <c r="O764" s="11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43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5"/>
        <v>41037.208333333336</v>
      </c>
      <c r="O765" s="11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43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5"/>
        <v>40676.208333333336</v>
      </c>
      <c r="O766" s="11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43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5"/>
        <v>42840.208333333328</v>
      </c>
      <c r="O767" s="11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43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5"/>
        <v>43362.208333333328</v>
      </c>
      <c r="O768" s="11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43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5"/>
        <v>42283.208333333328</v>
      </c>
      <c r="O769" s="11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48">E770/D770</f>
        <v>2.31</v>
      </c>
      <c r="G770" t="s">
        <v>20</v>
      </c>
      <c r="H770">
        <v>150</v>
      </c>
      <c r="I770" s="43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ref="N770:N833" si="49">(((L770/60)/60)/24)+DATE(1970,1,1)</f>
        <v>41619.25</v>
      </c>
      <c r="O770" s="11">
        <f t="shared" ref="O770:O833" si="50"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0.86867834394904464</v>
      </c>
      <c r="G771" t="s">
        <v>14</v>
      </c>
      <c r="H771">
        <v>3410</v>
      </c>
      <c r="I771" s="43">
        <f t="shared" ref="I771:I834" si="51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si="49"/>
        <v>41501.208333333336</v>
      </c>
      <c r="O771" s="11">
        <f t="shared" si="50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43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49"/>
        <v>41743.208333333336</v>
      </c>
      <c r="O772" s="11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4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49"/>
        <v>43491.25</v>
      </c>
      <c r="O773" s="11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43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49"/>
        <v>43505.25</v>
      </c>
      <c r="O774" s="11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43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49"/>
        <v>42838.208333333328</v>
      </c>
      <c r="O775" s="11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43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49"/>
        <v>42513.208333333328</v>
      </c>
      <c r="O776" s="11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43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49"/>
        <v>41949.25</v>
      </c>
      <c r="O777" s="11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43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49"/>
        <v>43650.208333333328</v>
      </c>
      <c r="O778" s="11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43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49"/>
        <v>40809.208333333336</v>
      </c>
      <c r="O779" s="11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43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49"/>
        <v>40768.208333333336</v>
      </c>
      <c r="O780" s="11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43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49"/>
        <v>42230.208333333328</v>
      </c>
      <c r="O781" s="11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43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49"/>
        <v>42573.208333333328</v>
      </c>
      <c r="O782" s="11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43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49"/>
        <v>40482.208333333336</v>
      </c>
      <c r="O783" s="11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43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49"/>
        <v>40603.25</v>
      </c>
      <c r="O784" s="11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43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49"/>
        <v>41625.25</v>
      </c>
      <c r="O785" s="11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43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49"/>
        <v>42435.25</v>
      </c>
      <c r="O786" s="11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43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49"/>
        <v>43582.208333333328</v>
      </c>
      <c r="O787" s="11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43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49"/>
        <v>43186.208333333328</v>
      </c>
      <c r="O788" s="11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43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49"/>
        <v>40684.208333333336</v>
      </c>
      <c r="O789" s="11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43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49"/>
        <v>41202.208333333336</v>
      </c>
      <c r="O790" s="11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43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49"/>
        <v>41786.208333333336</v>
      </c>
      <c r="O791" s="11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43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49"/>
        <v>40223.25</v>
      </c>
      <c r="O792" s="11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4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49"/>
        <v>42715.25</v>
      </c>
      <c r="O793" s="11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43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49"/>
        <v>41451.208333333336</v>
      </c>
      <c r="O794" s="11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43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49"/>
        <v>41450.208333333336</v>
      </c>
      <c r="O795" s="11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43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49"/>
        <v>43091.25</v>
      </c>
      <c r="O796" s="11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43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49"/>
        <v>42675.208333333328</v>
      </c>
      <c r="O797" s="11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43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49"/>
        <v>41859.208333333336</v>
      </c>
      <c r="O798" s="11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43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49"/>
        <v>43464.25</v>
      </c>
      <c r="O799" s="11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43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49"/>
        <v>41060.208333333336</v>
      </c>
      <c r="O800" s="11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43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49"/>
        <v>42399.25</v>
      </c>
      <c r="O801" s="11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43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49"/>
        <v>42167.208333333328</v>
      </c>
      <c r="O802" s="11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43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49"/>
        <v>43830.25</v>
      </c>
      <c r="O803" s="11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43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49"/>
        <v>43650.208333333328</v>
      </c>
      <c r="O804" s="11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43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49"/>
        <v>43492.25</v>
      </c>
      <c r="O805" s="11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43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49"/>
        <v>43102.25</v>
      </c>
      <c r="O806" s="11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43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49"/>
        <v>41958.25</v>
      </c>
      <c r="O807" s="11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43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49"/>
        <v>40973.25</v>
      </c>
      <c r="O808" s="11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43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49"/>
        <v>43753.208333333328</v>
      </c>
      <c r="O809" s="11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43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49"/>
        <v>42507.208333333328</v>
      </c>
      <c r="O810" s="11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43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49"/>
        <v>41135.208333333336</v>
      </c>
      <c r="O811" s="11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43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49"/>
        <v>43067.25</v>
      </c>
      <c r="O812" s="11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43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49"/>
        <v>42378.25</v>
      </c>
      <c r="O813" s="11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43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49"/>
        <v>43206.208333333328</v>
      </c>
      <c r="O814" s="11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43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49"/>
        <v>41148.208333333336</v>
      </c>
      <c r="O815" s="11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43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49"/>
        <v>42517.208333333328</v>
      </c>
      <c r="O816" s="11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43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49"/>
        <v>43068.25</v>
      </c>
      <c r="O817" s="11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43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49"/>
        <v>41680.25</v>
      </c>
      <c r="O818" s="11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43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49"/>
        <v>43589.208333333328</v>
      </c>
      <c r="O819" s="11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43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49"/>
        <v>43486.25</v>
      </c>
      <c r="O820" s="11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43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49"/>
        <v>41237.25</v>
      </c>
      <c r="O821" s="11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43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49"/>
        <v>43310.208333333328</v>
      </c>
      <c r="O822" s="11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43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49"/>
        <v>42794.25</v>
      </c>
      <c r="O823" s="11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43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49"/>
        <v>41698.25</v>
      </c>
      <c r="O824" s="11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43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49"/>
        <v>41892.208333333336</v>
      </c>
      <c r="O825" s="11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43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49"/>
        <v>40348.208333333336</v>
      </c>
      <c r="O826" s="11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43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49"/>
        <v>42941.208333333328</v>
      </c>
      <c r="O827" s="11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43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49"/>
        <v>40525.25</v>
      </c>
      <c r="O828" s="11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43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49"/>
        <v>40666.208333333336</v>
      </c>
      <c r="O829" s="11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43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49"/>
        <v>43340.208333333328</v>
      </c>
      <c r="O830" s="11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43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49"/>
        <v>42164.208333333328</v>
      </c>
      <c r="O831" s="11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43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49"/>
        <v>43103.25</v>
      </c>
      <c r="O832" s="11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43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49"/>
        <v>40994.208333333336</v>
      </c>
      <c r="O833" s="11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52">E834/D834</f>
        <v>3.1517592592592591</v>
      </c>
      <c r="G834" t="s">
        <v>20</v>
      </c>
      <c r="H834">
        <v>1297</v>
      </c>
      <c r="I834" s="43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ref="N834:N897" si="53">(((L834/60)/60)/24)+DATE(1970,1,1)</f>
        <v>42299.208333333328</v>
      </c>
      <c r="O834" s="11">
        <f t="shared" ref="O834:O897" si="54"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1.5769117647058823</v>
      </c>
      <c r="G835" t="s">
        <v>20</v>
      </c>
      <c r="H835">
        <v>165</v>
      </c>
      <c r="I835" s="43">
        <f t="shared" ref="I835:I898" si="55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si="53"/>
        <v>40588.25</v>
      </c>
      <c r="O835" s="11">
        <f t="shared" si="54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43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3"/>
        <v>41448.208333333336</v>
      </c>
      <c r="O836" s="11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43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3"/>
        <v>42063.25</v>
      </c>
      <c r="O837" s="11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43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3"/>
        <v>40214.25</v>
      </c>
      <c r="O838" s="11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43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3"/>
        <v>40629.208333333336</v>
      </c>
      <c r="O839" s="11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43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3"/>
        <v>43370.208333333328</v>
      </c>
      <c r="O840" s="11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43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3"/>
        <v>41715.208333333336</v>
      </c>
      <c r="O841" s="11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43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3"/>
        <v>41836.208333333336</v>
      </c>
      <c r="O842" s="11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43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3"/>
        <v>42419.25</v>
      </c>
      <c r="O843" s="11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43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3"/>
        <v>43266.208333333328</v>
      </c>
      <c r="O844" s="11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43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3"/>
        <v>43338.208333333328</v>
      </c>
      <c r="O845" s="11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43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3"/>
        <v>40930.25</v>
      </c>
      <c r="O846" s="11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43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3"/>
        <v>43235.208333333328</v>
      </c>
      <c r="O847" s="11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43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3"/>
        <v>43302.208333333328</v>
      </c>
      <c r="O848" s="11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43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3"/>
        <v>43107.25</v>
      </c>
      <c r="O849" s="11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43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3"/>
        <v>40341.208333333336</v>
      </c>
      <c r="O850" s="11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43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3"/>
        <v>40948.25</v>
      </c>
      <c r="O851" s="11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43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3"/>
        <v>40866.25</v>
      </c>
      <c r="O852" s="11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43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3"/>
        <v>41031.208333333336</v>
      </c>
      <c r="O853" s="11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43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3"/>
        <v>40740.208333333336</v>
      </c>
      <c r="O854" s="11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43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3"/>
        <v>40714.208333333336</v>
      </c>
      <c r="O855" s="11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43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3"/>
        <v>43787.25</v>
      </c>
      <c r="O856" s="11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43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3"/>
        <v>40712.208333333336</v>
      </c>
      <c r="O857" s="11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43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3"/>
        <v>41023.208333333336</v>
      </c>
      <c r="O858" s="11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43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3"/>
        <v>40944.25</v>
      </c>
      <c r="O859" s="11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43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3"/>
        <v>43211.208333333328</v>
      </c>
      <c r="O860" s="11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43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3"/>
        <v>41334.25</v>
      </c>
      <c r="O861" s="11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43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3"/>
        <v>43515.25</v>
      </c>
      <c r="O862" s="11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43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3"/>
        <v>40258.208333333336</v>
      </c>
      <c r="O863" s="11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43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3"/>
        <v>40756.208333333336</v>
      </c>
      <c r="O864" s="11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43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3"/>
        <v>42172.208333333328</v>
      </c>
      <c r="O865" s="11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43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3"/>
        <v>42601.208333333328</v>
      </c>
      <c r="O866" s="11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43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3"/>
        <v>41897.208333333336</v>
      </c>
      <c r="O867" s="11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43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3"/>
        <v>40671.208333333336</v>
      </c>
      <c r="O868" s="11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43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3"/>
        <v>43382.208333333328</v>
      </c>
      <c r="O869" s="11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43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3"/>
        <v>41559.208333333336</v>
      </c>
      <c r="O870" s="11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43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3"/>
        <v>40350.208333333336</v>
      </c>
      <c r="O871" s="11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43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3"/>
        <v>42240.208333333328</v>
      </c>
      <c r="O872" s="11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43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3"/>
        <v>43040.208333333328</v>
      </c>
      <c r="O873" s="11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43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3"/>
        <v>43346.208333333328</v>
      </c>
      <c r="O874" s="11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43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3"/>
        <v>41647.25</v>
      </c>
      <c r="O875" s="11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43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3"/>
        <v>40291.208333333336</v>
      </c>
      <c r="O876" s="11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43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3"/>
        <v>40556.25</v>
      </c>
      <c r="O877" s="11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43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3"/>
        <v>43624.208333333328</v>
      </c>
      <c r="O878" s="11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43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3"/>
        <v>42577.208333333328</v>
      </c>
      <c r="O879" s="11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43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3"/>
        <v>43845.25</v>
      </c>
      <c r="O880" s="11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43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3"/>
        <v>42788.25</v>
      </c>
      <c r="O881" s="11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43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3"/>
        <v>43667.208333333328</v>
      </c>
      <c r="O882" s="11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43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3"/>
        <v>42194.208333333328</v>
      </c>
      <c r="O883" s="11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43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3"/>
        <v>42025.25</v>
      </c>
      <c r="O884" s="11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43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3"/>
        <v>40323.208333333336</v>
      </c>
      <c r="O885" s="11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43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3"/>
        <v>41763.208333333336</v>
      </c>
      <c r="O886" s="11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43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3"/>
        <v>40335.208333333336</v>
      </c>
      <c r="O887" s="11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43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3"/>
        <v>40416.208333333336</v>
      </c>
      <c r="O888" s="11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43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3"/>
        <v>42202.208333333328</v>
      </c>
      <c r="O889" s="11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43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3"/>
        <v>42836.208333333328</v>
      </c>
      <c r="O890" s="11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43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3"/>
        <v>41710.208333333336</v>
      </c>
      <c r="O891" s="11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43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3"/>
        <v>43640.208333333328</v>
      </c>
      <c r="O892" s="11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43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3"/>
        <v>40880.25</v>
      </c>
      <c r="O893" s="11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43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3"/>
        <v>40319.208333333336</v>
      </c>
      <c r="O894" s="11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43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3"/>
        <v>42170.208333333328</v>
      </c>
      <c r="O895" s="11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43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3"/>
        <v>41466.208333333336</v>
      </c>
      <c r="O896" s="11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43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3"/>
        <v>43134.25</v>
      </c>
      <c r="O897" s="11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56">E898/D898</f>
        <v>7.7443434343434348</v>
      </c>
      <c r="G898" t="s">
        <v>20</v>
      </c>
      <c r="H898">
        <v>1460</v>
      </c>
      <c r="I898" s="43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ref="N898:N961" si="57">(((L898/60)/60)/24)+DATE(1970,1,1)</f>
        <v>40738.208333333336</v>
      </c>
      <c r="O898" s="11">
        <f t="shared" ref="O898:O961" si="58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0.27693181818181817</v>
      </c>
      <c r="G899" t="s">
        <v>14</v>
      </c>
      <c r="H899">
        <v>27</v>
      </c>
      <c r="I899" s="43">
        <f t="shared" ref="I899:I962" si="59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si="57"/>
        <v>43583.208333333328</v>
      </c>
      <c r="O899" s="11">
        <f t="shared" si="58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43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7"/>
        <v>43815.25</v>
      </c>
      <c r="O900" s="11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43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7"/>
        <v>41554.208333333336</v>
      </c>
      <c r="O901" s="11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43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7"/>
        <v>41901.208333333336</v>
      </c>
      <c r="O902" s="11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43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7"/>
        <v>43298.208333333328</v>
      </c>
      <c r="O903" s="11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43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7"/>
        <v>42399.25</v>
      </c>
      <c r="O904" s="11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43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7"/>
        <v>41034.208333333336</v>
      </c>
      <c r="O905" s="11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43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7"/>
        <v>41186.208333333336</v>
      </c>
      <c r="O906" s="11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43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7"/>
        <v>41536.208333333336</v>
      </c>
      <c r="O907" s="11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43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7"/>
        <v>42868.208333333328</v>
      </c>
      <c r="O908" s="11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43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7"/>
        <v>40660.208333333336</v>
      </c>
      <c r="O909" s="11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43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7"/>
        <v>41031.208333333336</v>
      </c>
      <c r="O910" s="11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43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7"/>
        <v>43255.208333333328</v>
      </c>
      <c r="O911" s="11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43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7"/>
        <v>42026.25</v>
      </c>
      <c r="O912" s="11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43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7"/>
        <v>43717.208333333328</v>
      </c>
      <c r="O913" s="11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43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7"/>
        <v>41157.208333333336</v>
      </c>
      <c r="O914" s="11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43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7"/>
        <v>43597.208333333328</v>
      </c>
      <c r="O915" s="11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43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7"/>
        <v>41490.208333333336</v>
      </c>
      <c r="O916" s="11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43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7"/>
        <v>42976.208333333328</v>
      </c>
      <c r="O917" s="11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43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7"/>
        <v>41991.25</v>
      </c>
      <c r="O918" s="11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43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7"/>
        <v>40722.208333333336</v>
      </c>
      <c r="O919" s="11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43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7"/>
        <v>41117.208333333336</v>
      </c>
      <c r="O920" s="11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43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7"/>
        <v>43022.208333333328</v>
      </c>
      <c r="O921" s="11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43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7"/>
        <v>43503.25</v>
      </c>
      <c r="O922" s="11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43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7"/>
        <v>40951.25</v>
      </c>
      <c r="O923" s="11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43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7"/>
        <v>43443.25</v>
      </c>
      <c r="O924" s="11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43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7"/>
        <v>40373.208333333336</v>
      </c>
      <c r="O925" s="11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43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7"/>
        <v>43769.208333333328</v>
      </c>
      <c r="O926" s="11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43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7"/>
        <v>43000.208333333328</v>
      </c>
      <c r="O927" s="11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43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7"/>
        <v>42502.208333333328</v>
      </c>
      <c r="O928" s="11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43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7"/>
        <v>41102.208333333336</v>
      </c>
      <c r="O929" s="11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43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7"/>
        <v>41637.25</v>
      </c>
      <c r="O930" s="11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43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7"/>
        <v>42858.208333333328</v>
      </c>
      <c r="O931" s="11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43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7"/>
        <v>42060.25</v>
      </c>
      <c r="O932" s="11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43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7"/>
        <v>41818.208333333336</v>
      </c>
      <c r="O933" s="11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43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7"/>
        <v>41709.208333333336</v>
      </c>
      <c r="O934" s="11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43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7"/>
        <v>41372.208333333336</v>
      </c>
      <c r="O935" s="11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43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7"/>
        <v>42422.25</v>
      </c>
      <c r="O936" s="11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43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7"/>
        <v>42209.208333333328</v>
      </c>
      <c r="O937" s="11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43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7"/>
        <v>43668.208333333328</v>
      </c>
      <c r="O938" s="11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43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7"/>
        <v>42334.25</v>
      </c>
      <c r="O939" s="11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43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7"/>
        <v>43263.208333333328</v>
      </c>
      <c r="O940" s="11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43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7"/>
        <v>40670.208333333336</v>
      </c>
      <c r="O941" s="11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43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7"/>
        <v>41244.25</v>
      </c>
      <c r="O942" s="11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43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7"/>
        <v>40552.25</v>
      </c>
      <c r="O943" s="11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43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7"/>
        <v>40568.25</v>
      </c>
      <c r="O944" s="11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43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7"/>
        <v>41906.208333333336</v>
      </c>
      <c r="O945" s="11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43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7"/>
        <v>42776.25</v>
      </c>
      <c r="O946" s="11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43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7"/>
        <v>41004.208333333336</v>
      </c>
      <c r="O947" s="11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43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7"/>
        <v>40710.208333333336</v>
      </c>
      <c r="O948" s="11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43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7"/>
        <v>41908.208333333336</v>
      </c>
      <c r="O949" s="11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43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7"/>
        <v>41985.25</v>
      </c>
      <c r="O950" s="11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43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7"/>
        <v>42112.208333333328</v>
      </c>
      <c r="O951" s="11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43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7"/>
        <v>43571.208333333328</v>
      </c>
      <c r="O952" s="11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43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7"/>
        <v>42730.25</v>
      </c>
      <c r="O953" s="11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43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7"/>
        <v>42591.208333333328</v>
      </c>
      <c r="O954" s="11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43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7"/>
        <v>42358.25</v>
      </c>
      <c r="O955" s="11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43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7"/>
        <v>41174.208333333336</v>
      </c>
      <c r="O956" s="11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43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7"/>
        <v>41238.25</v>
      </c>
      <c r="O957" s="11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43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7"/>
        <v>42360.25</v>
      </c>
      <c r="O958" s="11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43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7"/>
        <v>40955.25</v>
      </c>
      <c r="O959" s="11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43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7"/>
        <v>40350.208333333336</v>
      </c>
      <c r="O960" s="11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43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7"/>
        <v>40357.208333333336</v>
      </c>
      <c r="O961" s="11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60">E962/D962</f>
        <v>0.85054545454545449</v>
      </c>
      <c r="G962" t="s">
        <v>14</v>
      </c>
      <c r="H962">
        <v>55</v>
      </c>
      <c r="I962" s="43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ref="N962:N1001" si="61">(((L962/60)/60)/24)+DATE(1970,1,1)</f>
        <v>42408.25</v>
      </c>
      <c r="O962" s="11">
        <f t="shared" ref="O962:O1001" si="62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1.1929824561403508</v>
      </c>
      <c r="G963" t="s">
        <v>20</v>
      </c>
      <c r="H963">
        <v>155</v>
      </c>
      <c r="I963" s="43">
        <f t="shared" ref="I963:I1001" si="63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si="61"/>
        <v>40591.25</v>
      </c>
      <c r="O963" s="11">
        <f t="shared" si="62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43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1"/>
        <v>41592.25</v>
      </c>
      <c r="O964" s="11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43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1"/>
        <v>40607.25</v>
      </c>
      <c r="O965" s="11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43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1"/>
        <v>42135.208333333328</v>
      </c>
      <c r="O966" s="11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43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1"/>
        <v>40203.25</v>
      </c>
      <c r="O967" s="11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43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1"/>
        <v>42901.208333333328</v>
      </c>
      <c r="O968" s="11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43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1"/>
        <v>41005.208333333336</v>
      </c>
      <c r="O969" s="11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43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1"/>
        <v>40544.25</v>
      </c>
      <c r="O970" s="11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43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1"/>
        <v>43821.25</v>
      </c>
      <c r="O971" s="11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43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1"/>
        <v>40672.208333333336</v>
      </c>
      <c r="O972" s="11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43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1"/>
        <v>41555.208333333336</v>
      </c>
      <c r="O973" s="11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43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1"/>
        <v>41792.208333333336</v>
      </c>
      <c r="O974" s="11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43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1"/>
        <v>40522.25</v>
      </c>
      <c r="O975" s="11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43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1"/>
        <v>41412.208333333336</v>
      </c>
      <c r="O976" s="11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43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1"/>
        <v>42337.25</v>
      </c>
      <c r="O977" s="11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43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1"/>
        <v>40571.25</v>
      </c>
      <c r="O978" s="11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43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1"/>
        <v>43138.25</v>
      </c>
      <c r="O979" s="11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43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1"/>
        <v>42686.25</v>
      </c>
      <c r="O980" s="11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43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1"/>
        <v>42078.208333333328</v>
      </c>
      <c r="O981" s="11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43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1"/>
        <v>42307.208333333328</v>
      </c>
      <c r="O982" s="11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43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1"/>
        <v>43094.25</v>
      </c>
      <c r="O983" s="11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43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1"/>
        <v>40743.208333333336</v>
      </c>
      <c r="O984" s="11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43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1"/>
        <v>43681.208333333328</v>
      </c>
      <c r="O985" s="11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43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1"/>
        <v>43716.208333333328</v>
      </c>
      <c r="O986" s="11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43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1"/>
        <v>41614.25</v>
      </c>
      <c r="O987" s="11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43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1"/>
        <v>40638.208333333336</v>
      </c>
      <c r="O988" s="11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43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1"/>
        <v>42852.208333333328</v>
      </c>
      <c r="O989" s="11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43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1"/>
        <v>42686.25</v>
      </c>
      <c r="O990" s="11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43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1"/>
        <v>43571.208333333328</v>
      </c>
      <c r="O991" s="11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43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1"/>
        <v>42432.25</v>
      </c>
      <c r="O992" s="11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43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1"/>
        <v>41907.208333333336</v>
      </c>
      <c r="O993" s="11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43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1"/>
        <v>43227.208333333328</v>
      </c>
      <c r="O994" s="11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43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1"/>
        <v>42362.25</v>
      </c>
      <c r="O995" s="11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43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1"/>
        <v>41929.208333333336</v>
      </c>
      <c r="O996" s="11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43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1"/>
        <v>43408.208333333328</v>
      </c>
      <c r="O997" s="11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43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1"/>
        <v>41276.25</v>
      </c>
      <c r="O998" s="11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43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1"/>
        <v>41659.25</v>
      </c>
      <c r="O999" s="11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43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1"/>
        <v>40220.25</v>
      </c>
      <c r="O1000" s="11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43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1"/>
        <v>42550.208333333328</v>
      </c>
      <c r="O1001" s="11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6" spans="1:20" x14ac:dyDescent="0.25">
      <c r="F1006" s="4"/>
    </row>
  </sheetData>
  <autoFilter ref="A1:U1001" xr:uid="{00000000-0001-0000-0000-000000000000}">
    <sortState xmlns:xlrd2="http://schemas.microsoft.com/office/spreadsheetml/2017/richdata2" ref="A2:U1001">
      <sortCondition ref="A1:A1001"/>
    </sortState>
  </autoFilter>
  <conditionalFormatting sqref="F1:F1048576">
    <cfRule type="colorScale" priority="1">
      <colorScale>
        <cfvo type="percent" val="0"/>
        <cfvo type="num" val="1"/>
        <cfvo type="num" val="2"/>
        <color rgb="FFF8696B"/>
        <color rgb="FF00B050"/>
        <color theme="8" tint="0.39997558519241921"/>
      </colorScale>
    </cfRule>
    <cfRule type="colorScale" priority="3">
      <colorScale>
        <cfvo type="num" val="&quot;&lt;1&quot;"/>
        <cfvo type="num" val="1"/>
        <cfvo type="num" val="2"/>
        <color rgb="FFF8696B"/>
        <color rgb="FF00B050"/>
        <color theme="8" tint="0.59999389629810485"/>
      </colorScale>
    </cfRule>
  </conditionalFormatting>
  <conditionalFormatting sqref="G1:G1048576">
    <cfRule type="colorScale" priority="9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F8EC5C19-6FAE-4F44-AEAC-4A9F5E65AD28}">
            <xm:f>NOT(ISERROR(SEARCH($G$10,G1)))</xm:f>
            <xm:f>$G$10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6" operator="containsText" id="{8484E90D-8B81-4D41-AC17-197360E4C386}">
            <xm:f>NOT(ISERROR(SEARCH($G$20,G1)))</xm:f>
            <xm:f>$G$20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7" operator="containsText" id="{2496D610-5F3E-47BD-85CB-260205350BC8}">
            <xm:f>NOT(ISERROR(SEARCH($G$3,G1)))</xm:f>
            <xm:f>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" operator="containsText" id="{981F46FA-036D-45B0-83E9-33A938CCA2F2}">
            <xm:f>NOT(ISERROR(SEARCH($G$2,G1)))</xm:f>
            <xm:f>$G$2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B21A-A557-43C3-9BB9-2D3014FAE2F0}">
  <dimension ref="A1:I14"/>
  <sheetViews>
    <sheetView workbookViewId="0">
      <selection activeCell="B7" sqref="B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9" max="9" width="11" bestFit="1" customWidth="1"/>
  </cols>
  <sheetData>
    <row r="1" spans="1:9" x14ac:dyDescent="0.25">
      <c r="A1" s="6" t="s">
        <v>6</v>
      </c>
      <c r="B1" t="s">
        <v>2068</v>
      </c>
    </row>
    <row r="3" spans="1:9" x14ac:dyDescent="0.25">
      <c r="A3" s="6" t="s">
        <v>2070</v>
      </c>
      <c r="B3" s="6" t="s">
        <v>2069</v>
      </c>
    </row>
    <row r="4" spans="1:9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2120</v>
      </c>
      <c r="H4" t="s">
        <v>2121</v>
      </c>
    </row>
    <row r="5" spans="1:9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  <c r="G5" s="5">
        <f>GETPIVOTDATA("outcome",$A$3,"outcome","successful","Parent Category","film &amp; video")/GETPIVOTDATA("outcome",$A$3,"Parent Category","film &amp; video")</f>
        <v>0.5730337078651685</v>
      </c>
      <c r="H5" s="4">
        <f>GETPIVOTDATA("outcome",$A$3,"outcome","failed","Parent Category","film &amp; video")/GETPIVOTDATA("outcome",$A$3,"Parent Category","film &amp; video")</f>
        <v>0.33707865168539325</v>
      </c>
      <c r="I5" s="7" t="s">
        <v>2041</v>
      </c>
    </row>
    <row r="6" spans="1:9" x14ac:dyDescent="0.25">
      <c r="A6" s="7" t="s">
        <v>2033</v>
      </c>
      <c r="B6">
        <v>4</v>
      </c>
      <c r="C6">
        <v>20</v>
      </c>
      <c r="E6">
        <v>22</v>
      </c>
      <c r="F6">
        <v>46</v>
      </c>
      <c r="G6" s="5">
        <f>GETPIVOTDATA("outcome",$A$3,"outcome","successful","Parent Category","food")/GETPIVOTDATA("outcome",$A$3,"Parent Category","food")</f>
        <v>0.47826086956521741</v>
      </c>
      <c r="H6" s="4">
        <f>GETPIVOTDATA("outcome",$A$3,"outcome","failed","Parent Category","food")/GETPIVOTDATA("outcome",$A$3,"Parent Category","food")</f>
        <v>0.43478260869565216</v>
      </c>
      <c r="I6" s="7" t="s">
        <v>2033</v>
      </c>
    </row>
    <row r="7" spans="1:9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  <c r="G7" s="5">
        <f>GETPIVOTDATA("outcome",$A$3,"outcome","successful","Parent Category","games")/GETPIVOTDATA("outcome",$A$3,"Parent Category","games")</f>
        <v>0.4375</v>
      </c>
      <c r="H7" s="4">
        <f>GETPIVOTDATA("outcome",$A$3,"outcome","failed","Parent Category","games")/GETPIVOTDATA("outcome",$A$3,"Parent Category","games")</f>
        <v>0.47916666666666669</v>
      </c>
      <c r="I7" s="7" t="s">
        <v>2050</v>
      </c>
    </row>
    <row r="8" spans="1:9" x14ac:dyDescent="0.25">
      <c r="A8" s="7" t="s">
        <v>2064</v>
      </c>
      <c r="E8">
        <v>4</v>
      </c>
      <c r="F8">
        <v>4</v>
      </c>
      <c r="G8" s="5">
        <f>GETPIVOTDATA("outcome",$A$3,"outcome","successful","Parent Category","journalism")/GETPIVOTDATA("outcome",$A$3,"Parent Category","journalism")</f>
        <v>1</v>
      </c>
      <c r="H8" s="4">
        <f>GETPIVOTDATA("outcome",$A$3,"outcome","failed","Parent Category","journalism")/GETPIVOTDATA("outcome",$A$3,"Parent Category","journalism")</f>
        <v>0</v>
      </c>
      <c r="I8" s="7" t="s">
        <v>2064</v>
      </c>
    </row>
    <row r="9" spans="1:9" x14ac:dyDescent="0.25">
      <c r="A9" s="7" t="s">
        <v>2035</v>
      </c>
      <c r="B9">
        <v>10</v>
      </c>
      <c r="C9">
        <v>66</v>
      </c>
      <c r="E9">
        <v>99</v>
      </c>
      <c r="F9">
        <v>175</v>
      </c>
      <c r="G9" s="5">
        <f>GETPIVOTDATA("outcome",$A$3,"outcome","successful","Parent Category","music")/GETPIVOTDATA("outcome",$A$3,"Parent Category","music")</f>
        <v>0.56571428571428573</v>
      </c>
      <c r="H9" s="4">
        <f>GETPIVOTDATA("outcome",$A$3,"outcome","failed","Parent Category","music")/GETPIVOTDATA("outcome",$A$3,"Parent Category","music")</f>
        <v>0.37714285714285717</v>
      </c>
      <c r="I9" s="7" t="s">
        <v>2035</v>
      </c>
    </row>
    <row r="10" spans="1:9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  <c r="G10" s="5">
        <f>GETPIVOTDATA("outcome",$A$3,"outcome","successful","Parent Category","photography")/GETPIVOTDATA("outcome",$A$3,"Parent Category","photography")</f>
        <v>0.61904761904761907</v>
      </c>
      <c r="H10" s="4">
        <f>GETPIVOTDATA("outcome",$A$3,"outcome","failed","Parent Category","photography")/GETPIVOTDATA("outcome",$A$3,"Parent Category","photography")</f>
        <v>0.26190476190476192</v>
      </c>
      <c r="I10" s="7" t="s">
        <v>2054</v>
      </c>
    </row>
    <row r="11" spans="1:9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  <c r="G11" s="5">
        <f>GETPIVOTDATA("outcome",$A$3,"outcome","successful","Parent Category","publishing")/GETPIVOTDATA("outcome",$A$3,"Parent Category","publishing")</f>
        <v>0.59701492537313428</v>
      </c>
      <c r="H11" s="4">
        <f>GETPIVOTDATA("outcome",$A$3,"outcome","failed","Parent Category","publishing")/GETPIVOTDATA("outcome",$A$3,"Parent Category","publishing")</f>
        <v>0.35820895522388058</v>
      </c>
      <c r="I11" s="7" t="s">
        <v>2047</v>
      </c>
    </row>
    <row r="12" spans="1:9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  <c r="G12" s="5">
        <f>GETPIVOTDATA("outcome",$A$3,"outcome","successful","Parent Category","technology")/GETPIVOTDATA("outcome",$A$3,"Parent Category","technology")</f>
        <v>0.66666666666666663</v>
      </c>
      <c r="H12" s="4">
        <f>GETPIVOTDATA("outcome",$A$3,"outcome","failed","Parent Category","technology")/GETPIVOTDATA("outcome",$A$3,"Parent Category","technology")</f>
        <v>0.29166666666666669</v>
      </c>
      <c r="I12" s="7" t="s">
        <v>2037</v>
      </c>
    </row>
    <row r="13" spans="1:9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  <c r="G13" s="5">
        <f>GETPIVOTDATA("outcome",$A$3,"outcome","successful","Parent Category","theater")/GETPIVOTDATA("outcome",$A$3,"Parent Category","theater")</f>
        <v>0.54360465116279066</v>
      </c>
      <c r="H13" s="4">
        <f>GETPIVOTDATA("outcome",$A$3,"outcome","failed","Parent Category","theater")/GETPIVOTDATA("outcome",$A$3,"Parent Category","theater")</f>
        <v>0.38372093023255816</v>
      </c>
      <c r="I13" s="7" t="s">
        <v>2039</v>
      </c>
    </row>
    <row r="14" spans="1:9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5254A-8904-4DCD-86CF-CB4FF14A9105}">
  <dimension ref="A1:G30"/>
  <sheetViews>
    <sheetView workbookViewId="0">
      <selection activeCell="G29" sqref="G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2068</v>
      </c>
    </row>
    <row r="2" spans="1:6" x14ac:dyDescent="0.25">
      <c r="A2" s="6" t="s">
        <v>2031</v>
      </c>
      <c r="B2" t="s">
        <v>2068</v>
      </c>
    </row>
    <row r="4" spans="1:6" x14ac:dyDescent="0.25">
      <c r="A4" s="6" t="s">
        <v>2070</v>
      </c>
      <c r="B4" s="6" t="s">
        <v>2069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7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7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7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  <c r="G19" s="5"/>
    </row>
    <row r="20" spans="1:7" x14ac:dyDescent="0.25">
      <c r="A20" s="7" t="s">
        <v>2056</v>
      </c>
      <c r="C20">
        <v>4</v>
      </c>
      <c r="E20">
        <v>4</v>
      </c>
      <c r="F20">
        <v>8</v>
      </c>
    </row>
    <row r="21" spans="1:7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7" x14ac:dyDescent="0.25">
      <c r="A22" s="7" t="s">
        <v>2063</v>
      </c>
      <c r="C22">
        <v>9</v>
      </c>
      <c r="E22">
        <v>5</v>
      </c>
      <c r="F22">
        <v>14</v>
      </c>
    </row>
    <row r="23" spans="1:7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7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7" x14ac:dyDescent="0.25">
      <c r="A25" s="7" t="s">
        <v>2059</v>
      </c>
      <c r="C25">
        <v>7</v>
      </c>
      <c r="E25">
        <v>14</v>
      </c>
      <c r="F25">
        <v>21</v>
      </c>
    </row>
    <row r="26" spans="1:7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7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7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7" x14ac:dyDescent="0.25">
      <c r="A29" s="7" t="s">
        <v>2062</v>
      </c>
      <c r="E29">
        <v>3</v>
      </c>
      <c r="F29">
        <v>3</v>
      </c>
    </row>
    <row r="30" spans="1:7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13A9-B766-450A-8E1C-8ACF77A1B99B}">
  <dimension ref="A2:E19"/>
  <sheetViews>
    <sheetView topLeftCell="C1" workbookViewId="0">
      <selection activeCell="D25" sqref="D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6" t="s">
        <v>6</v>
      </c>
      <c r="B2" t="s">
        <v>2068</v>
      </c>
    </row>
    <row r="3" spans="1:5" x14ac:dyDescent="0.25">
      <c r="A3" s="6" t="s">
        <v>2031</v>
      </c>
      <c r="B3" t="s">
        <v>2068</v>
      </c>
    </row>
    <row r="5" spans="1:5" x14ac:dyDescent="0.25">
      <c r="A5" s="6" t="s">
        <v>2070</v>
      </c>
      <c r="B5" s="6" t="s">
        <v>2069</v>
      </c>
    </row>
    <row r="6" spans="1:5" x14ac:dyDescent="0.25">
      <c r="A6" s="6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5">
      <c r="A7" s="7" t="s">
        <v>2076</v>
      </c>
      <c r="B7">
        <v>6</v>
      </c>
      <c r="C7">
        <v>36</v>
      </c>
      <c r="D7">
        <v>49</v>
      </c>
      <c r="E7">
        <v>91</v>
      </c>
    </row>
    <row r="8" spans="1:5" x14ac:dyDescent="0.25">
      <c r="A8" s="7" t="s">
        <v>2077</v>
      </c>
      <c r="B8">
        <v>7</v>
      </c>
      <c r="C8">
        <v>28</v>
      </c>
      <c r="D8">
        <v>44</v>
      </c>
      <c r="E8">
        <v>79</v>
      </c>
    </row>
    <row r="9" spans="1:5" x14ac:dyDescent="0.25">
      <c r="A9" s="7" t="s">
        <v>2073</v>
      </c>
      <c r="B9">
        <v>4</v>
      </c>
      <c r="C9">
        <v>33</v>
      </c>
      <c r="D9">
        <v>49</v>
      </c>
      <c r="E9">
        <v>86</v>
      </c>
    </row>
    <row r="10" spans="1:5" x14ac:dyDescent="0.25">
      <c r="A10" s="7" t="s">
        <v>2082</v>
      </c>
      <c r="B10">
        <v>1</v>
      </c>
      <c r="C10">
        <v>30</v>
      </c>
      <c r="D10">
        <v>46</v>
      </c>
      <c r="E10">
        <v>77</v>
      </c>
    </row>
    <row r="11" spans="1:5" x14ac:dyDescent="0.25">
      <c r="A11" s="7" t="s">
        <v>2084</v>
      </c>
      <c r="B11">
        <v>3</v>
      </c>
      <c r="C11">
        <v>35</v>
      </c>
      <c r="D11">
        <v>46</v>
      </c>
      <c r="E11">
        <v>84</v>
      </c>
    </row>
    <row r="12" spans="1:5" x14ac:dyDescent="0.25">
      <c r="A12" s="7" t="s">
        <v>2074</v>
      </c>
      <c r="B12">
        <v>3</v>
      </c>
      <c r="C12">
        <v>28</v>
      </c>
      <c r="D12">
        <v>55</v>
      </c>
      <c r="E12">
        <v>86</v>
      </c>
    </row>
    <row r="13" spans="1:5" x14ac:dyDescent="0.25">
      <c r="A13" s="7" t="s">
        <v>2083</v>
      </c>
      <c r="B13">
        <v>4</v>
      </c>
      <c r="C13">
        <v>31</v>
      </c>
      <c r="D13">
        <v>58</v>
      </c>
      <c r="E13">
        <v>93</v>
      </c>
    </row>
    <row r="14" spans="1:5" x14ac:dyDescent="0.25">
      <c r="A14" s="7" t="s">
        <v>2078</v>
      </c>
      <c r="B14">
        <v>8</v>
      </c>
      <c r="C14">
        <v>35</v>
      </c>
      <c r="D14">
        <v>41</v>
      </c>
      <c r="E14">
        <v>84</v>
      </c>
    </row>
    <row r="15" spans="1:5" x14ac:dyDescent="0.25">
      <c r="A15" s="7" t="s">
        <v>2075</v>
      </c>
      <c r="B15">
        <v>5</v>
      </c>
      <c r="C15">
        <v>23</v>
      </c>
      <c r="D15">
        <v>45</v>
      </c>
      <c r="E15">
        <v>73</v>
      </c>
    </row>
    <row r="16" spans="1:5" x14ac:dyDescent="0.25">
      <c r="A16" s="7" t="s">
        <v>2080</v>
      </c>
      <c r="B16">
        <v>6</v>
      </c>
      <c r="C16">
        <v>26</v>
      </c>
      <c r="D16">
        <v>45</v>
      </c>
      <c r="E16">
        <v>77</v>
      </c>
    </row>
    <row r="17" spans="1:5" x14ac:dyDescent="0.25">
      <c r="A17" s="7" t="s">
        <v>2079</v>
      </c>
      <c r="B17">
        <v>3</v>
      </c>
      <c r="C17">
        <v>27</v>
      </c>
      <c r="D17">
        <v>45</v>
      </c>
      <c r="E17">
        <v>75</v>
      </c>
    </row>
    <row r="18" spans="1:5" x14ac:dyDescent="0.25">
      <c r="A18" s="7" t="s">
        <v>2081</v>
      </c>
      <c r="B18">
        <v>7</v>
      </c>
      <c r="C18">
        <v>32</v>
      </c>
      <c r="D18">
        <v>42</v>
      </c>
      <c r="E18">
        <v>81</v>
      </c>
    </row>
    <row r="19" spans="1:5" x14ac:dyDescent="0.25">
      <c r="A19" s="7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A3A3-4C09-4CA6-9701-36CD75B11C60}">
  <dimension ref="A1:H15"/>
  <sheetViews>
    <sheetView workbookViewId="0">
      <selection activeCell="H31" sqref="H31"/>
    </sheetView>
  </sheetViews>
  <sheetFormatPr defaultRowHeight="15.75" x14ac:dyDescent="0.25"/>
  <cols>
    <col min="1" max="1" width="16.75" bestFit="1" customWidth="1"/>
    <col min="2" max="2" width="18.875" customWidth="1"/>
    <col min="3" max="3" width="15.25" customWidth="1"/>
    <col min="4" max="4" width="17.875" customWidth="1"/>
    <col min="5" max="5" width="14.5" customWidth="1"/>
    <col min="6" max="6" width="21.5" customWidth="1"/>
    <col min="7" max="7" width="17.875" customWidth="1"/>
    <col min="8" max="8" width="20.5" customWidth="1"/>
  </cols>
  <sheetData>
    <row r="1" spans="1:8" s="1" customFormat="1" x14ac:dyDescent="0.25">
      <c r="A1" s="1" t="s">
        <v>2085</v>
      </c>
      <c r="B1" s="1" t="s">
        <v>2086</v>
      </c>
      <c r="C1" s="1" t="s">
        <v>2087</v>
      </c>
      <c r="D1" s="1" t="s">
        <v>2088</v>
      </c>
      <c r="E1" s="1" t="s">
        <v>2089</v>
      </c>
      <c r="F1" s="1" t="s">
        <v>2090</v>
      </c>
      <c r="G1" s="1" t="s">
        <v>2091</v>
      </c>
      <c r="H1" s="1" t="s">
        <v>2092</v>
      </c>
    </row>
    <row r="2" spans="1:8" x14ac:dyDescent="0.25">
      <c r="A2" t="s">
        <v>2093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B2+C2+D2</f>
        <v>51</v>
      </c>
      <c r="F2" s="5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2094</v>
      </c>
      <c r="B3">
        <f>COUNTIFS(Crowdfunding!$G$2:$G$1001,"successful",Crowdfunding!$D$2:$D$1001,"&gt;=1000",Crowdfunding!$D$2:$D$1001,"&lt;=4999")</f>
        <v>191</v>
      </c>
      <c r="C3">
        <f>COUNTIFS(Crowdfunding!$G$2:$G$1001,"failed",Crowdfunding!$D$2:$D$1001,"&gt;=1000",Crowdfunding!$D$2:$D$1001,"&lt;=4999")</f>
        <v>38</v>
      </c>
      <c r="D3">
        <f>COUNTIFS(Crowdfunding!$G$2:$G$1001,"canceled",Crowdfunding!$D$2:$D$1001,"&gt;=1000",Crowdfunding!$D$2:$D$1001,"&lt;=4999")</f>
        <v>2</v>
      </c>
      <c r="E3">
        <f t="shared" ref="E3:E13" si="0">B3+C3+D3</f>
        <v>231</v>
      </c>
      <c r="F3" s="5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t="s">
        <v>2095</v>
      </c>
      <c r="B4">
        <f>COUNTIFS(Crowdfunding!$G$2:$G$1001,"successful",Crowdfunding!$D$2:$D$1001,"&gt;=5000",Crowdfunding!$D$2:$D$1001,"&lt;=9999")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 t="shared" si="0"/>
        <v>315</v>
      </c>
      <c r="F4" s="5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2096</v>
      </c>
      <c r="B5">
        <f>COUNTIFS(Crowdfunding!$G$2:$G$1001,"successful",Crowdfunding!$D$2:$D$1001,"&gt;=10000",Crowdfunding!$D$2:$D$1001,"&lt;=14999")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 t="shared" si="0"/>
        <v>9</v>
      </c>
      <c r="F5" s="5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2097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 t="shared" si="0"/>
        <v>10</v>
      </c>
      <c r="F6" s="5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2098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 t="shared" si="0"/>
        <v>7</v>
      </c>
      <c r="F7" s="5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2099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 t="shared" si="0"/>
        <v>14</v>
      </c>
      <c r="F8" s="5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2100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 t="shared" si="0"/>
        <v>7</v>
      </c>
      <c r="F9" s="5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2101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 t="shared" si="0"/>
        <v>12</v>
      </c>
      <c r="F10" s="5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2102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 t="shared" si="0"/>
        <v>14</v>
      </c>
      <c r="F11" s="5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2103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 t="shared" si="0"/>
        <v>11</v>
      </c>
      <c r="F12" s="5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2104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5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  <row r="15" spans="1:8" x14ac:dyDescent="0.25">
      <c r="A15" t="s">
        <v>2107</v>
      </c>
      <c r="B15">
        <f>SUM(Table1[Number Successful])</f>
        <v>565</v>
      </c>
      <c r="C15">
        <f>SUM(Table1[Number Failed])</f>
        <v>364</v>
      </c>
      <c r="D15">
        <f>SUM(Table1[Number Canceled])</f>
        <v>57</v>
      </c>
      <c r="E15">
        <f>SUM(Table1[Total Projects])</f>
        <v>986</v>
      </c>
      <c r="F15" s="5">
        <f>B15/$E$15</f>
        <v>0.57302231237322521</v>
      </c>
      <c r="G15" s="5">
        <f t="shared" ref="G15:H15" si="4">C15/$E$15</f>
        <v>0.36916835699797163</v>
      </c>
      <c r="H15" s="5">
        <f t="shared" si="4"/>
        <v>5.7809330628803245E-2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676C-0646-457F-9977-FCB20A6A0441}">
  <dimension ref="A1:S566"/>
  <sheetViews>
    <sheetView tabSelected="1" topLeftCell="I1" zoomScaleNormal="100" workbookViewId="0">
      <selection activeCell="F28" sqref="A28:XFD28"/>
    </sheetView>
  </sheetViews>
  <sheetFormatPr defaultRowHeight="15.75" x14ac:dyDescent="0.25"/>
  <cols>
    <col min="1" max="1" width="20.75" style="18" customWidth="1"/>
    <col min="2" max="2" width="13.5" bestFit="1" customWidth="1"/>
    <col min="4" max="4" width="9" style="35"/>
    <col min="5" max="5" width="13.5" bestFit="1" customWidth="1"/>
    <col min="7" max="7" width="37.5" bestFit="1" customWidth="1"/>
    <col min="8" max="8" width="12.625" bestFit="1" customWidth="1"/>
    <col min="9" max="9" width="11.125" bestFit="1" customWidth="1"/>
  </cols>
  <sheetData>
    <row r="1" spans="1:19" s="16" customFormat="1" x14ac:dyDescent="0.25">
      <c r="A1" s="17" t="s">
        <v>4</v>
      </c>
      <c r="B1" s="15" t="s">
        <v>5</v>
      </c>
      <c r="C1" s="16" t="s">
        <v>2117</v>
      </c>
      <c r="D1" s="34" t="s">
        <v>4</v>
      </c>
      <c r="E1" s="15" t="s">
        <v>5</v>
      </c>
      <c r="F1" s="16" t="s">
        <v>2117</v>
      </c>
    </row>
    <row r="2" spans="1:19" ht="16.5" thickBot="1" x14ac:dyDescent="0.3">
      <c r="A2" s="18" t="s">
        <v>20</v>
      </c>
      <c r="B2">
        <v>158</v>
      </c>
      <c r="C2">
        <f>STANDARDIZE(B2,AVERAGE($B$2:$B$566),_xlfn.STDEV.S($B$2:$B$566))</f>
        <v>-0.54691927925554207</v>
      </c>
      <c r="D2" s="35" t="s">
        <v>14</v>
      </c>
      <c r="E2">
        <v>0</v>
      </c>
      <c r="F2">
        <f>STANDARDIZE(E2,AVERAGE($E$2:$E$365),_xlfn.STDEV.S($E$2:$E$365))</f>
        <v>-0.60918588309952881</v>
      </c>
    </row>
    <row r="3" spans="1:19" ht="16.5" thickBot="1" x14ac:dyDescent="0.3">
      <c r="A3" s="18" t="s">
        <v>20</v>
      </c>
      <c r="B3">
        <v>1425</v>
      </c>
      <c r="C3">
        <f t="shared" ref="C3:C66" si="0">STANDARDIZE(B3,AVERAGE($B$2:$B$566),_xlfn.STDEV.S($B$2:$B$566))</f>
        <v>0.45279192793974543</v>
      </c>
      <c r="D3" s="35" t="s">
        <v>14</v>
      </c>
      <c r="E3">
        <v>24</v>
      </c>
      <c r="F3">
        <f t="shared" ref="F3:F66" si="1">STANDARDIZE(E3,AVERAGE($E$2:$E$365),_xlfn.STDEV.S($E$2:$E$365))</f>
        <v>-0.58421990444104288</v>
      </c>
      <c r="G3" s="26"/>
      <c r="H3" s="28" t="s">
        <v>20</v>
      </c>
      <c r="I3" s="27" t="s">
        <v>14</v>
      </c>
    </row>
    <row r="4" spans="1:19" x14ac:dyDescent="0.25">
      <c r="A4" s="18" t="s">
        <v>20</v>
      </c>
      <c r="B4">
        <v>174</v>
      </c>
      <c r="C4">
        <f t="shared" si="0"/>
        <v>-0.53429467048275237</v>
      </c>
      <c r="D4" s="35" t="s">
        <v>14</v>
      </c>
      <c r="E4">
        <v>53</v>
      </c>
      <c r="F4">
        <f t="shared" si="1"/>
        <v>-0.5540526802287058</v>
      </c>
      <c r="G4" s="23" t="s">
        <v>2108</v>
      </c>
      <c r="H4" s="24">
        <f>AVERAGE($B$2:$B$566)</f>
        <v>851.14690265486729</v>
      </c>
      <c r="I4" s="25">
        <f>AVERAGE($E$2:$E$365)</f>
        <v>585.61538461538464</v>
      </c>
    </row>
    <row r="5" spans="1:19" x14ac:dyDescent="0.25">
      <c r="A5" s="18" t="s">
        <v>20</v>
      </c>
      <c r="B5">
        <v>227</v>
      </c>
      <c r="C5">
        <f t="shared" si="0"/>
        <v>-0.49247565392288634</v>
      </c>
      <c r="D5" s="35" t="s">
        <v>14</v>
      </c>
      <c r="E5">
        <v>18</v>
      </c>
      <c r="F5">
        <f t="shared" si="1"/>
        <v>-0.59046139910566442</v>
      </c>
      <c r="G5" s="20" t="s">
        <v>2109</v>
      </c>
      <c r="H5" s="19">
        <f>MEDIAN($B$2:$B$566)</f>
        <v>201</v>
      </c>
      <c r="I5" s="21">
        <f>MEDIAN($E$2:$E$365)</f>
        <v>114.5</v>
      </c>
    </row>
    <row r="6" spans="1:19" x14ac:dyDescent="0.25">
      <c r="A6" s="18" t="s">
        <v>20</v>
      </c>
      <c r="B6">
        <v>220</v>
      </c>
      <c r="C6">
        <f t="shared" si="0"/>
        <v>-0.4979989202609818</v>
      </c>
      <c r="D6" s="35" t="s">
        <v>14</v>
      </c>
      <c r="E6">
        <v>44</v>
      </c>
      <c r="F6">
        <f t="shared" si="1"/>
        <v>-0.56341492222563805</v>
      </c>
      <c r="G6" s="20" t="s">
        <v>2110</v>
      </c>
      <c r="H6" s="19">
        <f>MIN($B$2:$B$566)</f>
        <v>16</v>
      </c>
      <c r="I6" s="21">
        <f>MIN($E$2:$E$365)</f>
        <v>0</v>
      </c>
    </row>
    <row r="7" spans="1:19" x14ac:dyDescent="0.25">
      <c r="A7" s="18" t="s">
        <v>20</v>
      </c>
      <c r="B7">
        <v>98</v>
      </c>
      <c r="C7">
        <f t="shared" si="0"/>
        <v>-0.59426156215350356</v>
      </c>
      <c r="D7" s="35" t="s">
        <v>14</v>
      </c>
      <c r="E7">
        <v>27</v>
      </c>
      <c r="F7">
        <f t="shared" si="1"/>
        <v>-0.58109915710873217</v>
      </c>
      <c r="G7" s="20" t="s">
        <v>2111</v>
      </c>
      <c r="H7" s="30">
        <f>MAX($B$2:$B$566)</f>
        <v>7295</v>
      </c>
      <c r="I7" s="31">
        <f>MAX($E$2:$E$365)</f>
        <v>6080</v>
      </c>
    </row>
    <row r="8" spans="1:19" x14ac:dyDescent="0.25">
      <c r="A8" s="18" t="s">
        <v>20</v>
      </c>
      <c r="B8">
        <v>100</v>
      </c>
      <c r="C8">
        <f t="shared" si="0"/>
        <v>-0.59268348605690491</v>
      </c>
      <c r="D8" s="35" t="s">
        <v>14</v>
      </c>
      <c r="E8">
        <v>55</v>
      </c>
      <c r="F8">
        <f t="shared" si="1"/>
        <v>-0.55197218200716536</v>
      </c>
      <c r="G8" s="20" t="s">
        <v>2112</v>
      </c>
      <c r="H8" s="30">
        <f>VAR($B$2:$B$566)</f>
        <v>1606216.5936295739</v>
      </c>
      <c r="I8" s="31">
        <f>VAR($E$2:$E$365)</f>
        <v>924113.45496927318</v>
      </c>
    </row>
    <row r="9" spans="1:19" ht="16.5" thickBot="1" x14ac:dyDescent="0.3">
      <c r="A9" s="18" t="s">
        <v>20</v>
      </c>
      <c r="B9">
        <v>1249</v>
      </c>
      <c r="C9">
        <f t="shared" si="0"/>
        <v>0.31392123143905831</v>
      </c>
      <c r="D9" s="35" t="s">
        <v>14</v>
      </c>
      <c r="E9">
        <v>200</v>
      </c>
      <c r="F9">
        <f t="shared" si="1"/>
        <v>-0.40113606094547982</v>
      </c>
      <c r="G9" s="22" t="s">
        <v>2113</v>
      </c>
      <c r="H9" s="32">
        <f>STDEV($B$2:$B$566)</f>
        <v>1267.366006183523</v>
      </c>
      <c r="I9" s="33">
        <f>STDEV($E$2:$E$365)</f>
        <v>961.30819978260524</v>
      </c>
    </row>
    <row r="10" spans="1:19" ht="15" customHeight="1" x14ac:dyDescent="0.25">
      <c r="A10" s="18" t="s">
        <v>20</v>
      </c>
      <c r="B10">
        <v>1396</v>
      </c>
      <c r="C10">
        <f t="shared" si="0"/>
        <v>0.42990982453906401</v>
      </c>
      <c r="D10" s="35" t="s">
        <v>14</v>
      </c>
      <c r="E10">
        <v>452</v>
      </c>
      <c r="F10">
        <f t="shared" si="1"/>
        <v>-0.13899328503137812</v>
      </c>
      <c r="H10">
        <f>MODE($B$2:$B$566)</f>
        <v>85</v>
      </c>
      <c r="I10">
        <f>MODE($E$2:$E$365)</f>
        <v>1</v>
      </c>
      <c r="J10" t="s">
        <v>2116</v>
      </c>
    </row>
    <row r="11" spans="1:19" x14ac:dyDescent="0.25">
      <c r="A11" s="18" t="s">
        <v>20</v>
      </c>
      <c r="B11">
        <v>890</v>
      </c>
      <c r="C11">
        <f t="shared" si="0"/>
        <v>3.0656572099588508E-2</v>
      </c>
      <c r="D11" s="35" t="s">
        <v>14</v>
      </c>
      <c r="E11">
        <v>674</v>
      </c>
      <c r="F11">
        <f t="shared" si="1"/>
        <v>9.1942017559616229E-2</v>
      </c>
      <c r="J11" s="45"/>
      <c r="K11" s="45"/>
      <c r="L11" s="45"/>
      <c r="M11" s="45"/>
      <c r="N11" s="45"/>
      <c r="O11" s="45"/>
      <c r="P11" s="45"/>
      <c r="Q11" s="45"/>
      <c r="R11" s="45"/>
      <c r="S11" s="45"/>
    </row>
    <row r="12" spans="1:19" ht="30.75" customHeight="1" x14ac:dyDescent="0.25">
      <c r="A12" s="18" t="s">
        <v>20</v>
      </c>
      <c r="B12">
        <v>142</v>
      </c>
      <c r="C12">
        <f t="shared" si="0"/>
        <v>-0.55954388802833177</v>
      </c>
      <c r="D12" s="35" t="s">
        <v>14</v>
      </c>
      <c r="E12">
        <v>558</v>
      </c>
      <c r="F12">
        <f t="shared" si="1"/>
        <v>-2.8726879289732173E-2</v>
      </c>
      <c r="G12" s="44" t="s">
        <v>2114</v>
      </c>
      <c r="H12" s="44"/>
      <c r="I12" s="44"/>
      <c r="J12" s="45"/>
      <c r="K12" s="45"/>
      <c r="L12" s="45"/>
      <c r="M12" s="45"/>
      <c r="N12" s="45"/>
      <c r="O12" s="45"/>
      <c r="P12" s="45"/>
      <c r="Q12" s="45"/>
      <c r="R12" s="45"/>
      <c r="S12" s="45"/>
    </row>
    <row r="13" spans="1:19" ht="60" customHeight="1" x14ac:dyDescent="0.25">
      <c r="A13" s="18" t="s">
        <v>20</v>
      </c>
      <c r="B13">
        <v>2673</v>
      </c>
      <c r="C13">
        <f t="shared" si="0"/>
        <v>1.4375114122173451</v>
      </c>
      <c r="D13" s="35" t="s">
        <v>14</v>
      </c>
      <c r="E13">
        <v>15</v>
      </c>
      <c r="F13">
        <f t="shared" si="1"/>
        <v>-0.59358214643797513</v>
      </c>
      <c r="G13" s="44" t="s">
        <v>2115</v>
      </c>
      <c r="H13" s="44"/>
      <c r="I13" s="44"/>
    </row>
    <row r="14" spans="1:19" x14ac:dyDescent="0.25">
      <c r="A14" s="18" t="s">
        <v>20</v>
      </c>
      <c r="B14">
        <v>163</v>
      </c>
      <c r="C14">
        <f t="shared" si="0"/>
        <v>-0.54297408901404531</v>
      </c>
      <c r="D14" s="35" t="s">
        <v>14</v>
      </c>
      <c r="E14">
        <v>2307</v>
      </c>
      <c r="F14">
        <f t="shared" si="1"/>
        <v>1.790668815447426</v>
      </c>
    </row>
    <row r="15" spans="1:19" x14ac:dyDescent="0.25">
      <c r="A15" s="18" t="s">
        <v>20</v>
      </c>
      <c r="B15">
        <v>2220</v>
      </c>
      <c r="C15">
        <f t="shared" si="0"/>
        <v>1.0800771763377357</v>
      </c>
      <c r="D15" s="35" t="s">
        <v>14</v>
      </c>
      <c r="E15">
        <v>88</v>
      </c>
      <c r="F15">
        <f t="shared" si="1"/>
        <v>-0.51764396135174728</v>
      </c>
    </row>
    <row r="16" spans="1:19" x14ac:dyDescent="0.25">
      <c r="A16" s="18" t="s">
        <v>20</v>
      </c>
      <c r="B16">
        <v>1606</v>
      </c>
      <c r="C16">
        <f t="shared" si="0"/>
        <v>0.59560781468192936</v>
      </c>
      <c r="D16" s="35" t="s">
        <v>14</v>
      </c>
      <c r="E16">
        <v>48</v>
      </c>
      <c r="F16">
        <f t="shared" si="1"/>
        <v>-0.55925392578255706</v>
      </c>
    </row>
    <row r="17" spans="1:8" x14ac:dyDescent="0.25">
      <c r="A17" s="18" t="s">
        <v>20</v>
      </c>
      <c r="B17">
        <v>129</v>
      </c>
      <c r="C17">
        <f t="shared" si="0"/>
        <v>-0.56980138265622349</v>
      </c>
      <c r="D17" s="35" t="s">
        <v>14</v>
      </c>
      <c r="E17">
        <v>1</v>
      </c>
      <c r="F17">
        <f t="shared" si="1"/>
        <v>-0.60814563398875854</v>
      </c>
    </row>
    <row r="18" spans="1:8" x14ac:dyDescent="0.25">
      <c r="A18" s="18" t="s">
        <v>20</v>
      </c>
      <c r="B18">
        <v>226</v>
      </c>
      <c r="C18">
        <f t="shared" si="0"/>
        <v>-0.49326469197118566</v>
      </c>
      <c r="D18" s="35" t="s">
        <v>14</v>
      </c>
      <c r="E18">
        <v>1467</v>
      </c>
      <c r="F18">
        <f t="shared" si="1"/>
        <v>0.91685956240042044</v>
      </c>
    </row>
    <row r="19" spans="1:8" x14ac:dyDescent="0.25">
      <c r="A19" s="18" t="s">
        <v>20</v>
      </c>
      <c r="B19">
        <v>5419</v>
      </c>
      <c r="C19">
        <f t="shared" si="0"/>
        <v>3.604209892847384</v>
      </c>
      <c r="D19" s="35" t="s">
        <v>14</v>
      </c>
      <c r="E19">
        <v>75</v>
      </c>
      <c r="F19">
        <f t="shared" si="1"/>
        <v>-0.53116719979176041</v>
      </c>
    </row>
    <row r="20" spans="1:8" x14ac:dyDescent="0.25">
      <c r="A20" s="18" t="s">
        <v>20</v>
      </c>
      <c r="B20">
        <v>165</v>
      </c>
      <c r="C20">
        <f t="shared" si="0"/>
        <v>-0.54139601291744655</v>
      </c>
      <c r="D20" s="35" t="s">
        <v>14</v>
      </c>
      <c r="E20">
        <v>120</v>
      </c>
      <c r="F20">
        <f t="shared" si="1"/>
        <v>-0.48435598980709943</v>
      </c>
    </row>
    <row r="21" spans="1:8" x14ac:dyDescent="0.25">
      <c r="A21" s="18" t="s">
        <v>20</v>
      </c>
      <c r="B21">
        <v>1965</v>
      </c>
      <c r="C21">
        <f t="shared" si="0"/>
        <v>0.87887247402139912</v>
      </c>
      <c r="D21" s="35" t="s">
        <v>14</v>
      </c>
      <c r="E21">
        <v>2253</v>
      </c>
      <c r="F21">
        <f t="shared" si="1"/>
        <v>1.7344953634658327</v>
      </c>
    </row>
    <row r="22" spans="1:8" x14ac:dyDescent="0.25">
      <c r="A22" s="18" t="s">
        <v>20</v>
      </c>
      <c r="B22">
        <v>16</v>
      </c>
      <c r="C22">
        <f t="shared" si="0"/>
        <v>-0.65896268211405096</v>
      </c>
      <c r="D22" s="35" t="s">
        <v>14</v>
      </c>
      <c r="E22">
        <v>5</v>
      </c>
      <c r="F22">
        <f t="shared" si="1"/>
        <v>-0.60398463754567755</v>
      </c>
    </row>
    <row r="23" spans="1:8" x14ac:dyDescent="0.25">
      <c r="A23" s="18" t="s">
        <v>20</v>
      </c>
      <c r="B23">
        <v>107</v>
      </c>
      <c r="C23">
        <f t="shared" si="0"/>
        <v>-0.58716021971880938</v>
      </c>
      <c r="D23" s="35" t="s">
        <v>14</v>
      </c>
      <c r="E23">
        <v>38</v>
      </c>
      <c r="F23">
        <f t="shared" si="1"/>
        <v>-0.56965641689025948</v>
      </c>
    </row>
    <row r="24" spans="1:8" x14ac:dyDescent="0.25">
      <c r="A24" s="18" t="s">
        <v>20</v>
      </c>
      <c r="B24">
        <v>134</v>
      </c>
      <c r="C24">
        <f t="shared" si="0"/>
        <v>-0.56585619241472662</v>
      </c>
      <c r="D24" s="35" t="s">
        <v>14</v>
      </c>
      <c r="E24">
        <v>12</v>
      </c>
      <c r="F24">
        <f t="shared" si="1"/>
        <v>-0.59670289377028585</v>
      </c>
    </row>
    <row r="25" spans="1:8" x14ac:dyDescent="0.25">
      <c r="A25" s="18" t="s">
        <v>20</v>
      </c>
      <c r="B25">
        <v>198</v>
      </c>
      <c r="C25">
        <f t="shared" si="0"/>
        <v>-0.5153577573235677</v>
      </c>
      <c r="D25" s="35" t="s">
        <v>14</v>
      </c>
      <c r="E25">
        <v>1684</v>
      </c>
      <c r="F25">
        <f t="shared" si="1"/>
        <v>1.1425936194375634</v>
      </c>
    </row>
    <row r="26" spans="1:8" x14ac:dyDescent="0.25">
      <c r="A26" s="18" t="s">
        <v>20</v>
      </c>
      <c r="B26">
        <v>111</v>
      </c>
      <c r="C26">
        <f t="shared" si="0"/>
        <v>-0.58400406752561196</v>
      </c>
      <c r="D26" s="35" t="s">
        <v>14</v>
      </c>
      <c r="E26">
        <v>56</v>
      </c>
      <c r="F26">
        <f t="shared" si="1"/>
        <v>-0.55093193289639508</v>
      </c>
    </row>
    <row r="27" spans="1:8" x14ac:dyDescent="0.25">
      <c r="A27" s="18" t="s">
        <v>20</v>
      </c>
      <c r="B27">
        <v>222</v>
      </c>
      <c r="C27">
        <f t="shared" si="0"/>
        <v>-0.49642084416438309</v>
      </c>
      <c r="D27" s="35" t="s">
        <v>14</v>
      </c>
      <c r="E27">
        <v>838</v>
      </c>
      <c r="F27">
        <f t="shared" si="1"/>
        <v>0.26254287172593638</v>
      </c>
    </row>
    <row r="28" spans="1:8" x14ac:dyDescent="0.25">
      <c r="A28" s="18" t="s">
        <v>20</v>
      </c>
      <c r="B28">
        <v>6212</v>
      </c>
      <c r="C28">
        <f t="shared" si="0"/>
        <v>4.2299170651487756</v>
      </c>
      <c r="D28" s="35" t="s">
        <v>14</v>
      </c>
      <c r="E28">
        <v>1000</v>
      </c>
      <c r="F28">
        <f t="shared" si="1"/>
        <v>0.43106322767071603</v>
      </c>
    </row>
    <row r="29" spans="1:8" x14ac:dyDescent="0.25">
      <c r="A29" s="18" t="s">
        <v>20</v>
      </c>
      <c r="B29">
        <v>98</v>
      </c>
      <c r="C29">
        <f t="shared" si="0"/>
        <v>-0.59426156215350356</v>
      </c>
      <c r="D29" s="35" t="s">
        <v>14</v>
      </c>
      <c r="E29">
        <v>1482</v>
      </c>
      <c r="F29">
        <f t="shared" si="1"/>
        <v>0.93246329906197412</v>
      </c>
    </row>
    <row r="30" spans="1:8" x14ac:dyDescent="0.25">
      <c r="A30" s="18" t="s">
        <v>20</v>
      </c>
      <c r="B30">
        <v>92</v>
      </c>
      <c r="C30">
        <f t="shared" si="0"/>
        <v>-0.59899579044329976</v>
      </c>
      <c r="D30" s="35" t="s">
        <v>14</v>
      </c>
      <c r="E30">
        <v>106</v>
      </c>
      <c r="F30">
        <f t="shared" si="1"/>
        <v>-0.49891947735788283</v>
      </c>
    </row>
    <row r="31" spans="1:8" x14ac:dyDescent="0.25">
      <c r="A31" s="18" t="s">
        <v>20</v>
      </c>
      <c r="B31">
        <v>149</v>
      </c>
      <c r="C31">
        <f t="shared" si="0"/>
        <v>-0.55402062169023625</v>
      </c>
      <c r="D31" s="35" t="s">
        <v>14</v>
      </c>
      <c r="E31">
        <v>679</v>
      </c>
      <c r="F31">
        <f t="shared" si="1"/>
        <v>9.7143263113467451E-2</v>
      </c>
    </row>
    <row r="32" spans="1:8" x14ac:dyDescent="0.25">
      <c r="A32" s="18" t="s">
        <v>20</v>
      </c>
      <c r="B32">
        <v>2431</v>
      </c>
      <c r="C32">
        <f t="shared" si="0"/>
        <v>1.2465642045289003</v>
      </c>
      <c r="D32" s="35" t="s">
        <v>14</v>
      </c>
      <c r="E32">
        <v>1220</v>
      </c>
      <c r="F32">
        <f t="shared" si="1"/>
        <v>0.65991803204016997</v>
      </c>
      <c r="G32" t="s">
        <v>2118</v>
      </c>
      <c r="H32">
        <f>AVERAGE($C$2:$C$566)</f>
        <v>-4.0085928676731315E-17</v>
      </c>
    </row>
    <row r="33" spans="1:8" x14ac:dyDescent="0.25">
      <c r="A33" s="18" t="s">
        <v>20</v>
      </c>
      <c r="B33">
        <v>303</v>
      </c>
      <c r="C33">
        <f t="shared" si="0"/>
        <v>-0.43250876225213503</v>
      </c>
      <c r="D33" s="35" t="s">
        <v>14</v>
      </c>
      <c r="E33">
        <v>1</v>
      </c>
      <c r="F33">
        <f t="shared" si="1"/>
        <v>-0.60814563398875854</v>
      </c>
      <c r="G33" t="s">
        <v>2119</v>
      </c>
      <c r="H33">
        <f>AVERAGE($F$2:$F$566)</f>
        <v>-0.21671922566903565</v>
      </c>
    </row>
    <row r="34" spans="1:8" x14ac:dyDescent="0.25">
      <c r="A34" s="18" t="s">
        <v>20</v>
      </c>
      <c r="B34">
        <v>209</v>
      </c>
      <c r="C34">
        <f t="shared" si="0"/>
        <v>-0.50667833879227475</v>
      </c>
      <c r="D34" s="35" t="s">
        <v>14</v>
      </c>
      <c r="E34">
        <v>37</v>
      </c>
      <c r="F34">
        <f t="shared" si="1"/>
        <v>-0.57069666600102975</v>
      </c>
    </row>
    <row r="35" spans="1:8" x14ac:dyDescent="0.25">
      <c r="A35" s="18" t="s">
        <v>20</v>
      </c>
      <c r="B35">
        <v>131</v>
      </c>
      <c r="C35">
        <f t="shared" si="0"/>
        <v>-0.56822330655962472</v>
      </c>
      <c r="D35" s="35" t="s">
        <v>14</v>
      </c>
      <c r="E35">
        <v>60</v>
      </c>
      <c r="F35">
        <f t="shared" si="1"/>
        <v>-0.54677093645331409</v>
      </c>
    </row>
    <row r="36" spans="1:8" x14ac:dyDescent="0.25">
      <c r="A36" s="18" t="s">
        <v>20</v>
      </c>
      <c r="B36">
        <v>164</v>
      </c>
      <c r="C36">
        <f t="shared" si="0"/>
        <v>-0.54218505096574587</v>
      </c>
      <c r="D36" s="35" t="s">
        <v>14</v>
      </c>
      <c r="E36">
        <v>296</v>
      </c>
      <c r="F36">
        <f t="shared" si="1"/>
        <v>-0.30127214631153632</v>
      </c>
    </row>
    <row r="37" spans="1:8" x14ac:dyDescent="0.25">
      <c r="A37" s="18" t="s">
        <v>20</v>
      </c>
      <c r="B37">
        <v>201</v>
      </c>
      <c r="C37">
        <f t="shared" si="0"/>
        <v>-0.5129906431786696</v>
      </c>
      <c r="D37" s="35" t="s">
        <v>14</v>
      </c>
      <c r="E37">
        <v>3304</v>
      </c>
      <c r="F37">
        <f t="shared" si="1"/>
        <v>2.8277971788853602</v>
      </c>
    </row>
    <row r="38" spans="1:8" x14ac:dyDescent="0.25">
      <c r="A38" s="18" t="s">
        <v>20</v>
      </c>
      <c r="B38">
        <v>211</v>
      </c>
      <c r="C38">
        <f t="shared" si="0"/>
        <v>-0.50510026269567609</v>
      </c>
      <c r="D38" s="35" t="s">
        <v>14</v>
      </c>
      <c r="E38">
        <v>73</v>
      </c>
      <c r="F38">
        <f t="shared" si="1"/>
        <v>-0.53324769801330096</v>
      </c>
    </row>
    <row r="39" spans="1:8" x14ac:dyDescent="0.25">
      <c r="A39" s="18" t="s">
        <v>20</v>
      </c>
      <c r="B39">
        <v>128</v>
      </c>
      <c r="C39">
        <f t="shared" si="0"/>
        <v>-0.57059042070452282</v>
      </c>
      <c r="D39" s="35" t="s">
        <v>14</v>
      </c>
      <c r="E39">
        <v>3387</v>
      </c>
      <c r="F39">
        <f t="shared" si="1"/>
        <v>2.9141378550792902</v>
      </c>
    </row>
    <row r="40" spans="1:8" x14ac:dyDescent="0.25">
      <c r="A40" s="18" t="s">
        <v>20</v>
      </c>
      <c r="B40">
        <v>1600</v>
      </c>
      <c r="C40">
        <f t="shared" si="0"/>
        <v>0.59087358639213317</v>
      </c>
      <c r="D40" s="35" t="s">
        <v>14</v>
      </c>
      <c r="E40">
        <v>662</v>
      </c>
      <c r="F40">
        <f t="shared" si="1"/>
        <v>7.9459028230373291E-2</v>
      </c>
    </row>
    <row r="41" spans="1:8" x14ac:dyDescent="0.25">
      <c r="A41" s="18" t="s">
        <v>20</v>
      </c>
      <c r="B41">
        <v>249</v>
      </c>
      <c r="C41">
        <f t="shared" si="0"/>
        <v>-0.47511681686030044</v>
      </c>
      <c r="D41" s="35" t="s">
        <v>14</v>
      </c>
      <c r="E41">
        <v>774</v>
      </c>
      <c r="F41">
        <f t="shared" si="1"/>
        <v>0.19596692863664072</v>
      </c>
    </row>
    <row r="42" spans="1:8" x14ac:dyDescent="0.25">
      <c r="A42" s="18" t="s">
        <v>20</v>
      </c>
      <c r="B42">
        <v>236</v>
      </c>
      <c r="C42">
        <f t="shared" si="0"/>
        <v>-0.4853743114881921</v>
      </c>
      <c r="D42" s="35" t="s">
        <v>14</v>
      </c>
      <c r="E42">
        <v>672</v>
      </c>
      <c r="F42">
        <f t="shared" si="1"/>
        <v>8.9861519338075735E-2</v>
      </c>
    </row>
    <row r="43" spans="1:8" x14ac:dyDescent="0.25">
      <c r="A43" s="18" t="s">
        <v>20</v>
      </c>
      <c r="B43">
        <v>4065</v>
      </c>
      <c r="C43">
        <f t="shared" si="0"/>
        <v>2.5358523754500522</v>
      </c>
      <c r="D43" s="35" t="s">
        <v>14</v>
      </c>
      <c r="E43">
        <v>940</v>
      </c>
      <c r="F43">
        <f t="shared" si="1"/>
        <v>0.36864828102450137</v>
      </c>
    </row>
    <row r="44" spans="1:8" x14ac:dyDescent="0.25">
      <c r="A44" s="18" t="s">
        <v>20</v>
      </c>
      <c r="B44">
        <v>246</v>
      </c>
      <c r="C44">
        <f t="shared" si="0"/>
        <v>-0.47748393100519848</v>
      </c>
      <c r="D44" s="35" t="s">
        <v>14</v>
      </c>
      <c r="E44">
        <v>117</v>
      </c>
      <c r="F44">
        <f t="shared" si="1"/>
        <v>-0.48747673713941014</v>
      </c>
    </row>
    <row r="45" spans="1:8" x14ac:dyDescent="0.25">
      <c r="A45" s="18" t="s">
        <v>20</v>
      </c>
      <c r="B45">
        <v>2475</v>
      </c>
      <c r="C45">
        <f t="shared" si="0"/>
        <v>1.2812818786540721</v>
      </c>
      <c r="D45" s="35" t="s">
        <v>14</v>
      </c>
      <c r="E45">
        <v>115</v>
      </c>
      <c r="F45">
        <f t="shared" si="1"/>
        <v>-0.48955723536095064</v>
      </c>
    </row>
    <row r="46" spans="1:8" x14ac:dyDescent="0.25">
      <c r="A46" s="18" t="s">
        <v>20</v>
      </c>
      <c r="B46">
        <v>76</v>
      </c>
      <c r="C46">
        <f t="shared" si="0"/>
        <v>-0.61162039921608946</v>
      </c>
      <c r="D46" s="35" t="s">
        <v>14</v>
      </c>
      <c r="E46">
        <v>326</v>
      </c>
      <c r="F46">
        <f t="shared" si="1"/>
        <v>-0.27006467298842896</v>
      </c>
    </row>
    <row r="47" spans="1:8" x14ac:dyDescent="0.25">
      <c r="A47" s="18" t="s">
        <v>20</v>
      </c>
      <c r="B47">
        <v>54</v>
      </c>
      <c r="C47">
        <f t="shared" si="0"/>
        <v>-0.62897923627867536</v>
      </c>
      <c r="D47" s="35" t="s">
        <v>14</v>
      </c>
      <c r="E47">
        <v>1</v>
      </c>
      <c r="F47">
        <f t="shared" si="1"/>
        <v>-0.60814563398875854</v>
      </c>
    </row>
    <row r="48" spans="1:8" x14ac:dyDescent="0.25">
      <c r="A48" s="18" t="s">
        <v>20</v>
      </c>
      <c r="B48">
        <v>88</v>
      </c>
      <c r="C48">
        <f t="shared" si="0"/>
        <v>-0.60215194263649718</v>
      </c>
      <c r="D48" s="35" t="s">
        <v>14</v>
      </c>
      <c r="E48">
        <v>1467</v>
      </c>
      <c r="F48">
        <f t="shared" si="1"/>
        <v>0.91685956240042044</v>
      </c>
    </row>
    <row r="49" spans="1:6" x14ac:dyDescent="0.25">
      <c r="A49" s="18" t="s">
        <v>20</v>
      </c>
      <c r="B49">
        <v>85</v>
      </c>
      <c r="C49">
        <f t="shared" si="0"/>
        <v>-0.60451905678139528</v>
      </c>
      <c r="D49" s="35" t="s">
        <v>14</v>
      </c>
      <c r="E49">
        <v>5681</v>
      </c>
      <c r="F49">
        <f t="shared" si="1"/>
        <v>5.3004693151862323</v>
      </c>
    </row>
    <row r="50" spans="1:6" x14ac:dyDescent="0.25">
      <c r="A50" s="18" t="s">
        <v>20</v>
      </c>
      <c r="B50">
        <v>170</v>
      </c>
      <c r="C50">
        <f t="shared" si="0"/>
        <v>-0.53745082267594979</v>
      </c>
      <c r="D50" s="35" t="s">
        <v>14</v>
      </c>
      <c r="E50">
        <v>1059</v>
      </c>
      <c r="F50">
        <f t="shared" si="1"/>
        <v>0.49243792520616048</v>
      </c>
    </row>
    <row r="51" spans="1:6" x14ac:dyDescent="0.25">
      <c r="A51" s="18" t="s">
        <v>20</v>
      </c>
      <c r="B51">
        <v>330</v>
      </c>
      <c r="C51">
        <f t="shared" si="0"/>
        <v>-0.41120473494805238</v>
      </c>
      <c r="D51" s="35" t="s">
        <v>14</v>
      </c>
      <c r="E51">
        <v>1194</v>
      </c>
      <c r="F51">
        <f t="shared" si="1"/>
        <v>0.6328715551601436</v>
      </c>
    </row>
    <row r="52" spans="1:6" x14ac:dyDescent="0.25">
      <c r="A52" s="18" t="s">
        <v>20</v>
      </c>
      <c r="B52">
        <v>127</v>
      </c>
      <c r="C52">
        <f t="shared" si="0"/>
        <v>-0.57137945875282214</v>
      </c>
      <c r="D52" s="35" t="s">
        <v>14</v>
      </c>
      <c r="E52">
        <v>30</v>
      </c>
      <c r="F52">
        <f t="shared" si="1"/>
        <v>-0.57797840977642145</v>
      </c>
    </row>
    <row r="53" spans="1:6" x14ac:dyDescent="0.25">
      <c r="A53" s="18" t="s">
        <v>20</v>
      </c>
      <c r="B53">
        <v>411</v>
      </c>
      <c r="C53">
        <f t="shared" si="0"/>
        <v>-0.34729265303580431</v>
      </c>
      <c r="D53" s="35" t="s">
        <v>14</v>
      </c>
      <c r="E53">
        <v>75</v>
      </c>
      <c r="F53">
        <f t="shared" si="1"/>
        <v>-0.53116719979176041</v>
      </c>
    </row>
    <row r="54" spans="1:6" x14ac:dyDescent="0.25">
      <c r="A54" s="18" t="s">
        <v>20</v>
      </c>
      <c r="B54">
        <v>180</v>
      </c>
      <c r="C54">
        <f t="shared" si="0"/>
        <v>-0.52956044219295617</v>
      </c>
      <c r="D54" s="35" t="s">
        <v>14</v>
      </c>
      <c r="E54">
        <v>955</v>
      </c>
      <c r="F54">
        <f t="shared" si="1"/>
        <v>0.38425201768605505</v>
      </c>
    </row>
    <row r="55" spans="1:6" x14ac:dyDescent="0.25">
      <c r="A55" s="18" t="s">
        <v>20</v>
      </c>
      <c r="B55">
        <v>374</v>
      </c>
      <c r="C55">
        <f t="shared" si="0"/>
        <v>-0.37648706082288058</v>
      </c>
      <c r="D55" s="35" t="s">
        <v>14</v>
      </c>
      <c r="E55">
        <v>67</v>
      </c>
      <c r="F55">
        <f t="shared" si="1"/>
        <v>-0.53948919267792239</v>
      </c>
    </row>
    <row r="56" spans="1:6" x14ac:dyDescent="0.25">
      <c r="A56" s="18" t="s">
        <v>20</v>
      </c>
      <c r="B56">
        <v>71</v>
      </c>
      <c r="C56">
        <f t="shared" si="0"/>
        <v>-0.61556558945758633</v>
      </c>
      <c r="D56" s="35" t="s">
        <v>14</v>
      </c>
      <c r="E56">
        <v>5</v>
      </c>
      <c r="F56">
        <f t="shared" si="1"/>
        <v>-0.60398463754567755</v>
      </c>
    </row>
    <row r="57" spans="1:6" x14ac:dyDescent="0.25">
      <c r="A57" s="18" t="s">
        <v>20</v>
      </c>
      <c r="B57">
        <v>203</v>
      </c>
      <c r="C57">
        <f t="shared" si="0"/>
        <v>-0.51141256708207095</v>
      </c>
      <c r="D57" s="35" t="s">
        <v>14</v>
      </c>
      <c r="E57">
        <v>26</v>
      </c>
      <c r="F57">
        <f t="shared" si="1"/>
        <v>-0.58213940621950244</v>
      </c>
    </row>
    <row r="58" spans="1:6" x14ac:dyDescent="0.25">
      <c r="A58" s="18" t="s">
        <v>20</v>
      </c>
      <c r="B58">
        <v>113</v>
      </c>
      <c r="C58">
        <f t="shared" si="0"/>
        <v>-0.58242599142901319</v>
      </c>
      <c r="D58" s="35" t="s">
        <v>14</v>
      </c>
      <c r="E58">
        <v>1130</v>
      </c>
      <c r="F58">
        <f t="shared" si="1"/>
        <v>0.56629561207084789</v>
      </c>
    </row>
    <row r="59" spans="1:6" x14ac:dyDescent="0.25">
      <c r="A59" s="18" t="s">
        <v>20</v>
      </c>
      <c r="B59">
        <v>96</v>
      </c>
      <c r="C59">
        <f t="shared" si="0"/>
        <v>-0.59583963825010233</v>
      </c>
      <c r="D59" s="35" t="s">
        <v>14</v>
      </c>
      <c r="E59">
        <v>782</v>
      </c>
      <c r="F59">
        <f t="shared" si="1"/>
        <v>0.20428892152280267</v>
      </c>
    </row>
    <row r="60" spans="1:6" x14ac:dyDescent="0.25">
      <c r="A60" s="18" t="s">
        <v>20</v>
      </c>
      <c r="B60">
        <v>498</v>
      </c>
      <c r="C60">
        <f t="shared" si="0"/>
        <v>-0.27864634283376011</v>
      </c>
      <c r="D60" s="35" t="s">
        <v>14</v>
      </c>
      <c r="E60">
        <v>210</v>
      </c>
      <c r="F60">
        <f t="shared" si="1"/>
        <v>-0.39073356983777741</v>
      </c>
    </row>
    <row r="61" spans="1:6" x14ac:dyDescent="0.25">
      <c r="A61" s="18" t="s">
        <v>20</v>
      </c>
      <c r="B61">
        <v>180</v>
      </c>
      <c r="C61">
        <f t="shared" si="0"/>
        <v>-0.52956044219295617</v>
      </c>
      <c r="D61" s="35" t="s">
        <v>14</v>
      </c>
      <c r="E61">
        <v>136</v>
      </c>
      <c r="F61">
        <f t="shared" si="1"/>
        <v>-0.46771200403477553</v>
      </c>
    </row>
    <row r="62" spans="1:6" x14ac:dyDescent="0.25">
      <c r="A62" s="18" t="s">
        <v>20</v>
      </c>
      <c r="B62">
        <v>27</v>
      </c>
      <c r="C62">
        <f t="shared" si="0"/>
        <v>-0.65028326358275801</v>
      </c>
      <c r="D62" s="35" t="s">
        <v>14</v>
      </c>
      <c r="E62">
        <v>86</v>
      </c>
      <c r="F62">
        <f t="shared" si="1"/>
        <v>-0.51972445957328772</v>
      </c>
    </row>
    <row r="63" spans="1:6" x14ac:dyDescent="0.25">
      <c r="A63" s="18" t="s">
        <v>20</v>
      </c>
      <c r="B63">
        <v>2331</v>
      </c>
      <c r="C63">
        <f t="shared" si="0"/>
        <v>1.1676603996989645</v>
      </c>
      <c r="D63" s="35" t="s">
        <v>14</v>
      </c>
      <c r="E63">
        <v>19</v>
      </c>
      <c r="F63">
        <f t="shared" si="1"/>
        <v>-0.58942114999489414</v>
      </c>
    </row>
    <row r="64" spans="1:6" x14ac:dyDescent="0.25">
      <c r="A64" s="18" t="s">
        <v>20</v>
      </c>
      <c r="B64">
        <v>113</v>
      </c>
      <c r="C64">
        <f t="shared" si="0"/>
        <v>-0.58242599142901319</v>
      </c>
      <c r="D64" s="35" t="s">
        <v>14</v>
      </c>
      <c r="E64">
        <v>886</v>
      </c>
      <c r="F64">
        <f t="shared" si="1"/>
        <v>0.31247482904290813</v>
      </c>
    </row>
    <row r="65" spans="1:6" x14ac:dyDescent="0.25">
      <c r="A65" s="18" t="s">
        <v>20</v>
      </c>
      <c r="B65">
        <v>164</v>
      </c>
      <c r="C65">
        <f t="shared" si="0"/>
        <v>-0.54218505096574587</v>
      </c>
      <c r="D65" s="35" t="s">
        <v>14</v>
      </c>
      <c r="E65">
        <v>35</v>
      </c>
      <c r="F65">
        <f t="shared" si="1"/>
        <v>-0.57277716422257019</v>
      </c>
    </row>
    <row r="66" spans="1:6" x14ac:dyDescent="0.25">
      <c r="A66" s="18" t="s">
        <v>20</v>
      </c>
      <c r="B66">
        <v>164</v>
      </c>
      <c r="C66">
        <f t="shared" si="0"/>
        <v>-0.54218505096574587</v>
      </c>
      <c r="D66" s="35" t="s">
        <v>14</v>
      </c>
      <c r="E66">
        <v>24</v>
      </c>
      <c r="F66">
        <f t="shared" si="1"/>
        <v>-0.58421990444104288</v>
      </c>
    </row>
    <row r="67" spans="1:6" x14ac:dyDescent="0.25">
      <c r="A67" s="18" t="s">
        <v>20</v>
      </c>
      <c r="B67">
        <v>336</v>
      </c>
      <c r="C67">
        <f t="shared" ref="C67:C130" si="2">STANDARDIZE(B67,AVERAGE($B$2:$B$566),_xlfn.STDEV.S($B$2:$B$566))</f>
        <v>-0.40647050665825624</v>
      </c>
      <c r="D67" s="35" t="s">
        <v>14</v>
      </c>
      <c r="E67">
        <v>86</v>
      </c>
      <c r="F67">
        <f t="shared" ref="F67:F130" si="3">STANDARDIZE(E67,AVERAGE($E$2:$E$365),_xlfn.STDEV.S($E$2:$E$365))</f>
        <v>-0.51972445957328772</v>
      </c>
    </row>
    <row r="68" spans="1:6" x14ac:dyDescent="0.25">
      <c r="A68" s="18" t="s">
        <v>20</v>
      </c>
      <c r="B68">
        <v>1917</v>
      </c>
      <c r="C68">
        <f t="shared" si="2"/>
        <v>0.8409986477030299</v>
      </c>
      <c r="D68" s="35" t="s">
        <v>14</v>
      </c>
      <c r="E68">
        <v>243</v>
      </c>
      <c r="F68">
        <f t="shared" si="3"/>
        <v>-0.35640534918235933</v>
      </c>
    </row>
    <row r="69" spans="1:6" x14ac:dyDescent="0.25">
      <c r="A69" s="18" t="s">
        <v>20</v>
      </c>
      <c r="B69">
        <v>95</v>
      </c>
      <c r="C69">
        <f t="shared" si="2"/>
        <v>-0.59662867629840166</v>
      </c>
      <c r="D69" s="35" t="s">
        <v>14</v>
      </c>
      <c r="E69">
        <v>65</v>
      </c>
      <c r="F69">
        <f t="shared" si="3"/>
        <v>-0.54156969089946294</v>
      </c>
    </row>
    <row r="70" spans="1:6" x14ac:dyDescent="0.25">
      <c r="A70" s="18" t="s">
        <v>20</v>
      </c>
      <c r="B70">
        <v>147</v>
      </c>
      <c r="C70">
        <f t="shared" si="2"/>
        <v>-0.55559869778683502</v>
      </c>
      <c r="D70" s="35" t="s">
        <v>14</v>
      </c>
      <c r="E70">
        <v>100</v>
      </c>
      <c r="F70">
        <f t="shared" si="3"/>
        <v>-0.50516097202250432</v>
      </c>
    </row>
    <row r="71" spans="1:6" x14ac:dyDescent="0.25">
      <c r="A71" s="18" t="s">
        <v>20</v>
      </c>
      <c r="B71">
        <v>86</v>
      </c>
      <c r="C71">
        <f t="shared" si="2"/>
        <v>-0.60373001873309584</v>
      </c>
      <c r="D71" s="35" t="s">
        <v>14</v>
      </c>
      <c r="E71">
        <v>168</v>
      </c>
      <c r="F71">
        <f t="shared" si="3"/>
        <v>-0.43442403249012768</v>
      </c>
    </row>
    <row r="72" spans="1:6" x14ac:dyDescent="0.25">
      <c r="A72" s="18" t="s">
        <v>20</v>
      </c>
      <c r="B72">
        <v>83</v>
      </c>
      <c r="C72">
        <f t="shared" si="2"/>
        <v>-0.60609713287799394</v>
      </c>
      <c r="D72" s="35" t="s">
        <v>14</v>
      </c>
      <c r="E72">
        <v>13</v>
      </c>
      <c r="F72">
        <f t="shared" si="3"/>
        <v>-0.59566264465951557</v>
      </c>
    </row>
    <row r="73" spans="1:6" x14ac:dyDescent="0.25">
      <c r="A73" s="18" t="s">
        <v>20</v>
      </c>
      <c r="B73">
        <v>676</v>
      </c>
      <c r="C73">
        <f t="shared" si="2"/>
        <v>-0.13819757023647425</v>
      </c>
      <c r="D73" s="35" t="s">
        <v>14</v>
      </c>
      <c r="E73">
        <v>1</v>
      </c>
      <c r="F73">
        <f t="shared" si="3"/>
        <v>-0.60814563398875854</v>
      </c>
    </row>
    <row r="74" spans="1:6" x14ac:dyDescent="0.25">
      <c r="A74" s="18" t="s">
        <v>20</v>
      </c>
      <c r="B74">
        <v>361</v>
      </c>
      <c r="C74">
        <f t="shared" si="2"/>
        <v>-0.38674455545077224</v>
      </c>
      <c r="D74" s="35" t="s">
        <v>14</v>
      </c>
      <c r="E74">
        <v>40</v>
      </c>
      <c r="F74">
        <f t="shared" si="3"/>
        <v>-0.56757591866871904</v>
      </c>
    </row>
    <row r="75" spans="1:6" x14ac:dyDescent="0.25">
      <c r="A75" s="18" t="s">
        <v>20</v>
      </c>
      <c r="B75">
        <v>131</v>
      </c>
      <c r="C75">
        <f t="shared" si="2"/>
        <v>-0.56822330655962472</v>
      </c>
      <c r="D75" s="35" t="s">
        <v>14</v>
      </c>
      <c r="E75">
        <v>226</v>
      </c>
      <c r="F75">
        <f t="shared" si="3"/>
        <v>-0.37408958406545345</v>
      </c>
    </row>
    <row r="76" spans="1:6" x14ac:dyDescent="0.25">
      <c r="A76" s="18" t="s">
        <v>20</v>
      </c>
      <c r="B76">
        <v>126</v>
      </c>
      <c r="C76">
        <f t="shared" si="2"/>
        <v>-0.57216849680112158</v>
      </c>
      <c r="D76" s="35" t="s">
        <v>14</v>
      </c>
      <c r="E76">
        <v>1625</v>
      </c>
      <c r="F76">
        <f t="shared" si="3"/>
        <v>1.0812189219021189</v>
      </c>
    </row>
    <row r="77" spans="1:6" x14ac:dyDescent="0.25">
      <c r="A77" s="18" t="s">
        <v>20</v>
      </c>
      <c r="B77">
        <v>275</v>
      </c>
      <c r="C77">
        <f t="shared" si="2"/>
        <v>-0.45460182760451712</v>
      </c>
      <c r="D77" s="35" t="s">
        <v>14</v>
      </c>
      <c r="E77">
        <v>143</v>
      </c>
      <c r="F77">
        <f t="shared" si="3"/>
        <v>-0.46043026025938377</v>
      </c>
    </row>
    <row r="78" spans="1:6" x14ac:dyDescent="0.25">
      <c r="A78" s="18" t="s">
        <v>20</v>
      </c>
      <c r="B78">
        <v>67</v>
      </c>
      <c r="C78">
        <f t="shared" si="2"/>
        <v>-0.61872174165078375</v>
      </c>
      <c r="D78" s="35" t="s">
        <v>14</v>
      </c>
      <c r="E78">
        <v>934</v>
      </c>
      <c r="F78">
        <f t="shared" si="3"/>
        <v>0.36240678635987988</v>
      </c>
    </row>
    <row r="79" spans="1:6" x14ac:dyDescent="0.25">
      <c r="A79" s="18" t="s">
        <v>20</v>
      </c>
      <c r="B79">
        <v>154</v>
      </c>
      <c r="C79">
        <f t="shared" si="2"/>
        <v>-0.55007543144873949</v>
      </c>
      <c r="D79" s="35" t="s">
        <v>14</v>
      </c>
      <c r="E79">
        <v>17</v>
      </c>
      <c r="F79">
        <f t="shared" si="3"/>
        <v>-0.59150164821643469</v>
      </c>
    </row>
    <row r="80" spans="1:6" x14ac:dyDescent="0.25">
      <c r="A80" s="18" t="s">
        <v>20</v>
      </c>
      <c r="B80">
        <v>1782</v>
      </c>
      <c r="C80">
        <f t="shared" si="2"/>
        <v>0.73447851118261642</v>
      </c>
      <c r="D80" s="35" t="s">
        <v>14</v>
      </c>
      <c r="E80">
        <v>2179</v>
      </c>
      <c r="F80">
        <f t="shared" si="3"/>
        <v>1.6575169292688345</v>
      </c>
    </row>
    <row r="81" spans="1:6" x14ac:dyDescent="0.25">
      <c r="A81" s="18" t="s">
        <v>20</v>
      </c>
      <c r="B81">
        <v>903</v>
      </c>
      <c r="C81">
        <f t="shared" si="2"/>
        <v>4.0914066727480172E-2</v>
      </c>
      <c r="D81" s="35" t="s">
        <v>14</v>
      </c>
      <c r="E81">
        <v>931</v>
      </c>
      <c r="F81">
        <f t="shared" si="3"/>
        <v>0.35928603902756917</v>
      </c>
    </row>
    <row r="82" spans="1:6" x14ac:dyDescent="0.25">
      <c r="A82" s="18" t="s">
        <v>20</v>
      </c>
      <c r="B82">
        <v>94</v>
      </c>
      <c r="C82">
        <f t="shared" si="2"/>
        <v>-0.59741771434670099</v>
      </c>
      <c r="D82" s="35" t="s">
        <v>14</v>
      </c>
      <c r="E82">
        <v>92</v>
      </c>
      <c r="F82">
        <f t="shared" si="3"/>
        <v>-0.5134829649086663</v>
      </c>
    </row>
    <row r="83" spans="1:6" x14ac:dyDescent="0.25">
      <c r="A83" s="18" t="s">
        <v>20</v>
      </c>
      <c r="B83">
        <v>180</v>
      </c>
      <c r="C83">
        <f t="shared" si="2"/>
        <v>-0.52956044219295617</v>
      </c>
      <c r="D83" s="35" t="s">
        <v>14</v>
      </c>
      <c r="E83">
        <v>57</v>
      </c>
      <c r="F83">
        <f t="shared" si="3"/>
        <v>-0.54989168378562481</v>
      </c>
    </row>
    <row r="84" spans="1:6" x14ac:dyDescent="0.25">
      <c r="A84" s="18" t="s">
        <v>20</v>
      </c>
      <c r="B84">
        <v>533</v>
      </c>
      <c r="C84">
        <f t="shared" si="2"/>
        <v>-0.25103001114328255</v>
      </c>
      <c r="D84" s="35" t="s">
        <v>14</v>
      </c>
      <c r="E84">
        <v>41</v>
      </c>
      <c r="F84">
        <f t="shared" si="3"/>
        <v>-0.56653566955794876</v>
      </c>
    </row>
    <row r="85" spans="1:6" x14ac:dyDescent="0.25">
      <c r="A85" s="18" t="s">
        <v>20</v>
      </c>
      <c r="B85">
        <v>2443</v>
      </c>
      <c r="C85">
        <f t="shared" si="2"/>
        <v>1.2560326611084927</v>
      </c>
      <c r="D85" s="35" t="s">
        <v>14</v>
      </c>
      <c r="E85">
        <v>1</v>
      </c>
      <c r="F85">
        <f t="shared" si="3"/>
        <v>-0.60814563398875854</v>
      </c>
    </row>
    <row r="86" spans="1:6" x14ac:dyDescent="0.25">
      <c r="A86" s="18" t="s">
        <v>20</v>
      </c>
      <c r="B86">
        <v>89</v>
      </c>
      <c r="C86">
        <f t="shared" si="2"/>
        <v>-0.60136290458819786</v>
      </c>
      <c r="D86" s="35" t="s">
        <v>14</v>
      </c>
      <c r="E86">
        <v>101</v>
      </c>
      <c r="F86">
        <f t="shared" si="3"/>
        <v>-0.50412072291173404</v>
      </c>
    </row>
    <row r="87" spans="1:6" x14ac:dyDescent="0.25">
      <c r="A87" s="18" t="s">
        <v>20</v>
      </c>
      <c r="B87">
        <v>159</v>
      </c>
      <c r="C87">
        <f t="shared" si="2"/>
        <v>-0.54613024120724274</v>
      </c>
      <c r="D87" s="35" t="s">
        <v>14</v>
      </c>
      <c r="E87">
        <v>1335</v>
      </c>
      <c r="F87">
        <f t="shared" si="3"/>
        <v>0.77954667977874803</v>
      </c>
    </row>
    <row r="88" spans="1:6" x14ac:dyDescent="0.25">
      <c r="A88" s="18" t="s">
        <v>20</v>
      </c>
      <c r="B88">
        <v>50</v>
      </c>
      <c r="C88">
        <f t="shared" si="2"/>
        <v>-0.63213538847187278</v>
      </c>
      <c r="D88" s="35" t="s">
        <v>14</v>
      </c>
      <c r="E88">
        <v>15</v>
      </c>
      <c r="F88">
        <f t="shared" si="3"/>
        <v>-0.59358214643797513</v>
      </c>
    </row>
    <row r="89" spans="1:6" x14ac:dyDescent="0.25">
      <c r="A89" s="18" t="s">
        <v>20</v>
      </c>
      <c r="B89">
        <v>186</v>
      </c>
      <c r="C89">
        <f t="shared" si="2"/>
        <v>-0.52482621390315998</v>
      </c>
      <c r="D89" s="35" t="s">
        <v>14</v>
      </c>
      <c r="E89">
        <v>454</v>
      </c>
      <c r="F89">
        <f t="shared" si="3"/>
        <v>-0.13691278680983765</v>
      </c>
    </row>
    <row r="90" spans="1:6" x14ac:dyDescent="0.25">
      <c r="A90" s="18" t="s">
        <v>20</v>
      </c>
      <c r="B90">
        <v>1071</v>
      </c>
      <c r="C90">
        <f t="shared" si="2"/>
        <v>0.17347245884177243</v>
      </c>
      <c r="D90" s="35" t="s">
        <v>14</v>
      </c>
      <c r="E90">
        <v>3182</v>
      </c>
      <c r="F90">
        <f t="shared" si="3"/>
        <v>2.7008867873713904</v>
      </c>
    </row>
    <row r="91" spans="1:6" x14ac:dyDescent="0.25">
      <c r="A91" s="18" t="s">
        <v>20</v>
      </c>
      <c r="B91">
        <v>117</v>
      </c>
      <c r="C91">
        <f t="shared" si="2"/>
        <v>-0.57926983923581576</v>
      </c>
      <c r="D91" s="35" t="s">
        <v>14</v>
      </c>
      <c r="E91">
        <v>15</v>
      </c>
      <c r="F91">
        <f t="shared" si="3"/>
        <v>-0.59358214643797513</v>
      </c>
    </row>
    <row r="92" spans="1:6" x14ac:dyDescent="0.25">
      <c r="A92" s="18" t="s">
        <v>20</v>
      </c>
      <c r="B92">
        <v>70</v>
      </c>
      <c r="C92">
        <f t="shared" si="2"/>
        <v>-0.61635462750588565</v>
      </c>
      <c r="D92" s="35" t="s">
        <v>14</v>
      </c>
      <c r="E92">
        <v>133</v>
      </c>
      <c r="F92">
        <f t="shared" si="3"/>
        <v>-0.47083275136708624</v>
      </c>
    </row>
    <row r="93" spans="1:6" x14ac:dyDescent="0.25">
      <c r="A93" s="18" t="s">
        <v>20</v>
      </c>
      <c r="B93">
        <v>135</v>
      </c>
      <c r="C93">
        <f t="shared" si="2"/>
        <v>-0.56506715436642729</v>
      </c>
      <c r="D93" s="35" t="s">
        <v>14</v>
      </c>
      <c r="E93">
        <v>2062</v>
      </c>
      <c r="F93">
        <f t="shared" si="3"/>
        <v>1.535807783308716</v>
      </c>
    </row>
    <row r="94" spans="1:6" x14ac:dyDescent="0.25">
      <c r="A94" s="18" t="s">
        <v>20</v>
      </c>
      <c r="B94">
        <v>768</v>
      </c>
      <c r="C94">
        <f t="shared" si="2"/>
        <v>-6.560606979293325E-2</v>
      </c>
      <c r="D94" s="35" t="s">
        <v>14</v>
      </c>
      <c r="E94">
        <v>29</v>
      </c>
      <c r="F94">
        <f t="shared" si="3"/>
        <v>-0.57901865888719173</v>
      </c>
    </row>
    <row r="95" spans="1:6" x14ac:dyDescent="0.25">
      <c r="A95" s="18" t="s">
        <v>20</v>
      </c>
      <c r="B95">
        <v>199</v>
      </c>
      <c r="C95">
        <f t="shared" si="2"/>
        <v>-0.51456871927526837</v>
      </c>
      <c r="D95" s="35" t="s">
        <v>14</v>
      </c>
      <c r="E95">
        <v>132</v>
      </c>
      <c r="F95">
        <f t="shared" si="3"/>
        <v>-0.47187300047785646</v>
      </c>
    </row>
    <row r="96" spans="1:6" x14ac:dyDescent="0.25">
      <c r="A96" s="18" t="s">
        <v>20</v>
      </c>
      <c r="B96">
        <v>107</v>
      </c>
      <c r="C96">
        <f t="shared" si="2"/>
        <v>-0.58716021971880938</v>
      </c>
      <c r="D96" s="35" t="s">
        <v>14</v>
      </c>
      <c r="E96">
        <v>137</v>
      </c>
      <c r="F96">
        <f t="shared" si="3"/>
        <v>-0.46667175492400526</v>
      </c>
    </row>
    <row r="97" spans="1:6" x14ac:dyDescent="0.25">
      <c r="A97" s="18" t="s">
        <v>20</v>
      </c>
      <c r="B97">
        <v>195</v>
      </c>
      <c r="C97">
        <f t="shared" si="2"/>
        <v>-0.5177248714684658</v>
      </c>
      <c r="D97" s="35" t="s">
        <v>14</v>
      </c>
      <c r="E97">
        <v>908</v>
      </c>
      <c r="F97">
        <f t="shared" si="3"/>
        <v>0.33536030947985351</v>
      </c>
    </row>
    <row r="98" spans="1:6" x14ac:dyDescent="0.25">
      <c r="A98" s="18" t="s">
        <v>20</v>
      </c>
      <c r="B98">
        <v>3376</v>
      </c>
      <c r="C98">
        <f t="shared" si="2"/>
        <v>1.9922051601717941</v>
      </c>
      <c r="D98" s="35" t="s">
        <v>14</v>
      </c>
      <c r="E98">
        <v>10</v>
      </c>
      <c r="F98">
        <f t="shared" si="3"/>
        <v>-0.5987833919918264</v>
      </c>
    </row>
    <row r="99" spans="1:6" x14ac:dyDescent="0.25">
      <c r="A99" s="18" t="s">
        <v>20</v>
      </c>
      <c r="B99">
        <v>41</v>
      </c>
      <c r="C99">
        <f t="shared" si="2"/>
        <v>-0.63923673090656707</v>
      </c>
      <c r="D99" s="35" t="s">
        <v>14</v>
      </c>
      <c r="E99">
        <v>1910</v>
      </c>
      <c r="F99">
        <f t="shared" si="3"/>
        <v>1.3776899184716387</v>
      </c>
    </row>
    <row r="100" spans="1:6" x14ac:dyDescent="0.25">
      <c r="A100" s="18" t="s">
        <v>20</v>
      </c>
      <c r="B100">
        <v>1821</v>
      </c>
      <c r="C100">
        <f t="shared" si="2"/>
        <v>0.76525099506629146</v>
      </c>
      <c r="D100" s="35" t="s">
        <v>14</v>
      </c>
      <c r="E100">
        <v>38</v>
      </c>
      <c r="F100">
        <f t="shared" si="3"/>
        <v>-0.56965641689025948</v>
      </c>
    </row>
    <row r="101" spans="1:6" x14ac:dyDescent="0.25">
      <c r="A101" s="18" t="s">
        <v>20</v>
      </c>
      <c r="B101">
        <v>164</v>
      </c>
      <c r="C101">
        <f t="shared" si="2"/>
        <v>-0.54218505096574587</v>
      </c>
      <c r="D101" s="35" t="s">
        <v>14</v>
      </c>
      <c r="E101">
        <v>104</v>
      </c>
      <c r="F101">
        <f t="shared" si="3"/>
        <v>-0.50099997557942333</v>
      </c>
    </row>
    <row r="102" spans="1:6" x14ac:dyDescent="0.25">
      <c r="A102" s="18" t="s">
        <v>20</v>
      </c>
      <c r="B102">
        <v>157</v>
      </c>
      <c r="C102">
        <f t="shared" si="2"/>
        <v>-0.5477083173038414</v>
      </c>
      <c r="D102" s="35" t="s">
        <v>14</v>
      </c>
      <c r="E102">
        <v>49</v>
      </c>
      <c r="F102">
        <f t="shared" si="3"/>
        <v>-0.55821367667178678</v>
      </c>
    </row>
    <row r="103" spans="1:6" x14ac:dyDescent="0.25">
      <c r="A103" s="18" t="s">
        <v>20</v>
      </c>
      <c r="B103">
        <v>246</v>
      </c>
      <c r="C103">
        <f t="shared" si="2"/>
        <v>-0.47748393100519848</v>
      </c>
      <c r="D103" s="35" t="s">
        <v>14</v>
      </c>
      <c r="E103">
        <v>1</v>
      </c>
      <c r="F103">
        <f t="shared" si="3"/>
        <v>-0.60814563398875854</v>
      </c>
    </row>
    <row r="104" spans="1:6" x14ac:dyDescent="0.25">
      <c r="A104" s="18" t="s">
        <v>20</v>
      </c>
      <c r="B104">
        <v>1396</v>
      </c>
      <c r="C104">
        <f t="shared" si="2"/>
        <v>0.42990982453906401</v>
      </c>
      <c r="D104" s="35" t="s">
        <v>14</v>
      </c>
      <c r="E104">
        <v>245</v>
      </c>
      <c r="F104">
        <f t="shared" si="3"/>
        <v>-0.35432485096081884</v>
      </c>
    </row>
    <row r="105" spans="1:6" x14ac:dyDescent="0.25">
      <c r="A105" s="18" t="s">
        <v>20</v>
      </c>
      <c r="B105">
        <v>2506</v>
      </c>
      <c r="C105">
        <f t="shared" si="2"/>
        <v>1.3057420581513521</v>
      </c>
      <c r="D105" s="35" t="s">
        <v>14</v>
      </c>
      <c r="E105">
        <v>32</v>
      </c>
      <c r="F105">
        <f t="shared" si="3"/>
        <v>-0.57589791155488101</v>
      </c>
    </row>
    <row r="106" spans="1:6" x14ac:dyDescent="0.25">
      <c r="A106" s="18" t="s">
        <v>20</v>
      </c>
      <c r="B106">
        <v>244</v>
      </c>
      <c r="C106">
        <f t="shared" si="2"/>
        <v>-0.47906200710179719</v>
      </c>
      <c r="D106" s="35" t="s">
        <v>14</v>
      </c>
      <c r="E106">
        <v>7</v>
      </c>
      <c r="F106">
        <f t="shared" si="3"/>
        <v>-0.60190413932413711</v>
      </c>
    </row>
    <row r="107" spans="1:6" x14ac:dyDescent="0.25">
      <c r="A107" s="18" t="s">
        <v>20</v>
      </c>
      <c r="B107">
        <v>146</v>
      </c>
      <c r="C107">
        <f t="shared" si="2"/>
        <v>-0.55638773583513434</v>
      </c>
      <c r="D107" s="35" t="s">
        <v>14</v>
      </c>
      <c r="E107">
        <v>803</v>
      </c>
      <c r="F107">
        <f t="shared" si="3"/>
        <v>0.22613415284897781</v>
      </c>
    </row>
    <row r="108" spans="1:6" x14ac:dyDescent="0.25">
      <c r="A108" s="18" t="s">
        <v>20</v>
      </c>
      <c r="B108">
        <v>1267</v>
      </c>
      <c r="C108">
        <f t="shared" si="2"/>
        <v>0.32812391630844673</v>
      </c>
      <c r="D108" s="35" t="s">
        <v>14</v>
      </c>
      <c r="E108">
        <v>16</v>
      </c>
      <c r="F108">
        <f t="shared" si="3"/>
        <v>-0.59254189732720486</v>
      </c>
    </row>
    <row r="109" spans="1:6" x14ac:dyDescent="0.25">
      <c r="A109" s="18" t="s">
        <v>20</v>
      </c>
      <c r="B109">
        <v>1561</v>
      </c>
      <c r="C109">
        <f t="shared" si="2"/>
        <v>0.56010110250845824</v>
      </c>
      <c r="D109" s="35" t="s">
        <v>14</v>
      </c>
      <c r="E109">
        <v>31</v>
      </c>
      <c r="F109">
        <f t="shared" si="3"/>
        <v>-0.57693816066565118</v>
      </c>
    </row>
    <row r="110" spans="1:6" x14ac:dyDescent="0.25">
      <c r="A110" s="18" t="s">
        <v>20</v>
      </c>
      <c r="B110">
        <v>48</v>
      </c>
      <c r="C110">
        <f t="shared" si="2"/>
        <v>-0.63371346456847155</v>
      </c>
      <c r="D110" s="35" t="s">
        <v>14</v>
      </c>
      <c r="E110">
        <v>108</v>
      </c>
      <c r="F110">
        <f t="shared" si="3"/>
        <v>-0.49683897913634234</v>
      </c>
    </row>
    <row r="111" spans="1:6" x14ac:dyDescent="0.25">
      <c r="A111" s="18" t="s">
        <v>20</v>
      </c>
      <c r="B111">
        <v>2739</v>
      </c>
      <c r="C111">
        <f t="shared" si="2"/>
        <v>1.4895879234051028</v>
      </c>
      <c r="D111" s="35" t="s">
        <v>14</v>
      </c>
      <c r="E111">
        <v>30</v>
      </c>
      <c r="F111">
        <f t="shared" si="3"/>
        <v>-0.57797840977642145</v>
      </c>
    </row>
    <row r="112" spans="1:6" x14ac:dyDescent="0.25">
      <c r="A112" s="18" t="s">
        <v>20</v>
      </c>
      <c r="B112">
        <v>3537</v>
      </c>
      <c r="C112">
        <f t="shared" si="2"/>
        <v>2.1192402859479906</v>
      </c>
      <c r="D112" s="35" t="s">
        <v>14</v>
      </c>
      <c r="E112">
        <v>17</v>
      </c>
      <c r="F112">
        <f t="shared" si="3"/>
        <v>-0.59150164821643469</v>
      </c>
    </row>
    <row r="113" spans="1:6" x14ac:dyDescent="0.25">
      <c r="A113" s="18" t="s">
        <v>20</v>
      </c>
      <c r="B113">
        <v>2107</v>
      </c>
      <c r="C113">
        <f t="shared" si="2"/>
        <v>0.99091587687990801</v>
      </c>
      <c r="D113" s="35" t="s">
        <v>14</v>
      </c>
      <c r="E113">
        <v>80</v>
      </c>
      <c r="F113">
        <f t="shared" si="3"/>
        <v>-0.52596595423790926</v>
      </c>
    </row>
    <row r="114" spans="1:6" x14ac:dyDescent="0.25">
      <c r="A114" s="18" t="s">
        <v>20</v>
      </c>
      <c r="B114">
        <v>3318</v>
      </c>
      <c r="C114">
        <f t="shared" si="2"/>
        <v>1.9464409533704312</v>
      </c>
      <c r="D114" s="35" t="s">
        <v>14</v>
      </c>
      <c r="E114">
        <v>2468</v>
      </c>
      <c r="F114">
        <f t="shared" si="3"/>
        <v>1.9581489222814354</v>
      </c>
    </row>
    <row r="115" spans="1:6" x14ac:dyDescent="0.25">
      <c r="A115" s="18" t="s">
        <v>20</v>
      </c>
      <c r="B115">
        <v>340</v>
      </c>
      <c r="C115">
        <f t="shared" si="2"/>
        <v>-0.40331435446505876</v>
      </c>
      <c r="D115" s="35" t="s">
        <v>14</v>
      </c>
      <c r="E115">
        <v>26</v>
      </c>
      <c r="F115">
        <f t="shared" si="3"/>
        <v>-0.58213940621950244</v>
      </c>
    </row>
    <row r="116" spans="1:6" x14ac:dyDescent="0.25">
      <c r="A116" s="18" t="s">
        <v>20</v>
      </c>
      <c r="B116">
        <v>1442</v>
      </c>
      <c r="C116">
        <f t="shared" si="2"/>
        <v>0.46620557476083452</v>
      </c>
      <c r="D116" s="35" t="s">
        <v>14</v>
      </c>
      <c r="E116">
        <v>73</v>
      </c>
      <c r="F116">
        <f t="shared" si="3"/>
        <v>-0.53324769801330096</v>
      </c>
    </row>
    <row r="117" spans="1:6" x14ac:dyDescent="0.25">
      <c r="A117" s="18" t="s">
        <v>20</v>
      </c>
      <c r="B117">
        <v>126</v>
      </c>
      <c r="C117">
        <f t="shared" si="2"/>
        <v>-0.57216849680112158</v>
      </c>
      <c r="D117" s="35" t="s">
        <v>14</v>
      </c>
      <c r="E117">
        <v>128</v>
      </c>
      <c r="F117">
        <f t="shared" si="3"/>
        <v>-0.47603399692093745</v>
      </c>
    </row>
    <row r="118" spans="1:6" x14ac:dyDescent="0.25">
      <c r="A118" s="18" t="s">
        <v>20</v>
      </c>
      <c r="B118">
        <v>524</v>
      </c>
      <c r="C118">
        <f t="shared" si="2"/>
        <v>-0.25813135357797679</v>
      </c>
      <c r="D118" s="35" t="s">
        <v>14</v>
      </c>
      <c r="E118">
        <v>33</v>
      </c>
      <c r="F118">
        <f t="shared" si="3"/>
        <v>-0.57485766244411074</v>
      </c>
    </row>
    <row r="119" spans="1:6" x14ac:dyDescent="0.25">
      <c r="A119" s="18" t="s">
        <v>20</v>
      </c>
      <c r="B119">
        <v>1989</v>
      </c>
      <c r="C119">
        <f t="shared" si="2"/>
        <v>0.89780938718058367</v>
      </c>
      <c r="D119" s="35" t="s">
        <v>14</v>
      </c>
      <c r="E119">
        <v>1072</v>
      </c>
      <c r="F119">
        <f t="shared" si="3"/>
        <v>0.50596116364617372</v>
      </c>
    </row>
    <row r="120" spans="1:6" x14ac:dyDescent="0.25">
      <c r="A120" s="18" t="s">
        <v>20</v>
      </c>
      <c r="B120">
        <v>157</v>
      </c>
      <c r="C120">
        <f t="shared" si="2"/>
        <v>-0.5477083173038414</v>
      </c>
      <c r="D120" s="35" t="s">
        <v>14</v>
      </c>
      <c r="E120">
        <v>393</v>
      </c>
      <c r="F120">
        <f t="shared" si="3"/>
        <v>-0.20036798256682259</v>
      </c>
    </row>
    <row r="121" spans="1:6" x14ac:dyDescent="0.25">
      <c r="A121" s="18" t="s">
        <v>20</v>
      </c>
      <c r="B121">
        <v>4498</v>
      </c>
      <c r="C121">
        <f t="shared" si="2"/>
        <v>2.8775058503636743</v>
      </c>
      <c r="D121" s="35" t="s">
        <v>14</v>
      </c>
      <c r="E121">
        <v>1257</v>
      </c>
      <c r="F121">
        <f t="shared" si="3"/>
        <v>0.69840724913866903</v>
      </c>
    </row>
    <row r="122" spans="1:6" x14ac:dyDescent="0.25">
      <c r="A122" s="18" t="s">
        <v>20</v>
      </c>
      <c r="B122">
        <v>80</v>
      </c>
      <c r="C122">
        <f t="shared" si="2"/>
        <v>-0.60846424702289204</v>
      </c>
      <c r="D122" s="35" t="s">
        <v>14</v>
      </c>
      <c r="E122">
        <v>328</v>
      </c>
      <c r="F122">
        <f t="shared" si="3"/>
        <v>-0.26798417476688852</v>
      </c>
    </row>
    <row r="123" spans="1:6" x14ac:dyDescent="0.25">
      <c r="A123" s="18" t="s">
        <v>20</v>
      </c>
      <c r="B123">
        <v>43</v>
      </c>
      <c r="C123">
        <f t="shared" si="2"/>
        <v>-0.63765865480996831</v>
      </c>
      <c r="D123" s="35" t="s">
        <v>14</v>
      </c>
      <c r="E123">
        <v>147</v>
      </c>
      <c r="F123">
        <f t="shared" si="3"/>
        <v>-0.45626926381630284</v>
      </c>
    </row>
    <row r="124" spans="1:6" x14ac:dyDescent="0.25">
      <c r="A124" s="18" t="s">
        <v>20</v>
      </c>
      <c r="B124">
        <v>2053</v>
      </c>
      <c r="C124">
        <f t="shared" si="2"/>
        <v>0.94830782227174271</v>
      </c>
      <c r="D124" s="35" t="s">
        <v>14</v>
      </c>
      <c r="E124">
        <v>830</v>
      </c>
      <c r="F124">
        <f t="shared" si="3"/>
        <v>0.25422087883977446</v>
      </c>
    </row>
    <row r="125" spans="1:6" x14ac:dyDescent="0.25">
      <c r="A125" s="18" t="s">
        <v>20</v>
      </c>
      <c r="B125">
        <v>168</v>
      </c>
      <c r="C125">
        <f t="shared" si="2"/>
        <v>-0.53902889877254845</v>
      </c>
      <c r="D125" s="35" t="s">
        <v>14</v>
      </c>
      <c r="E125">
        <v>331</v>
      </c>
      <c r="F125">
        <f t="shared" si="3"/>
        <v>-0.26486342743457775</v>
      </c>
    </row>
    <row r="126" spans="1:6" x14ac:dyDescent="0.25">
      <c r="A126" s="18" t="s">
        <v>20</v>
      </c>
      <c r="B126">
        <v>4289</v>
      </c>
      <c r="C126">
        <f t="shared" si="2"/>
        <v>2.7125968982691084</v>
      </c>
      <c r="D126" s="35" t="s">
        <v>14</v>
      </c>
      <c r="E126">
        <v>25</v>
      </c>
      <c r="F126">
        <f t="shared" si="3"/>
        <v>-0.58317965533027272</v>
      </c>
    </row>
    <row r="127" spans="1:6" x14ac:dyDescent="0.25">
      <c r="A127" s="18" t="s">
        <v>20</v>
      </c>
      <c r="B127">
        <v>165</v>
      </c>
      <c r="C127">
        <f t="shared" si="2"/>
        <v>-0.54139601291744655</v>
      </c>
      <c r="D127" s="35" t="s">
        <v>14</v>
      </c>
      <c r="E127">
        <v>3483</v>
      </c>
      <c r="F127">
        <f t="shared" si="3"/>
        <v>3.014001769713234</v>
      </c>
    </row>
    <row r="128" spans="1:6" x14ac:dyDescent="0.25">
      <c r="A128" s="18" t="s">
        <v>20</v>
      </c>
      <c r="B128">
        <v>1815</v>
      </c>
      <c r="C128">
        <f t="shared" si="2"/>
        <v>0.76051676677649527</v>
      </c>
      <c r="D128" s="35" t="s">
        <v>14</v>
      </c>
      <c r="E128">
        <v>923</v>
      </c>
      <c r="F128">
        <f t="shared" si="3"/>
        <v>0.35096404614140719</v>
      </c>
    </row>
    <row r="129" spans="1:6" x14ac:dyDescent="0.25">
      <c r="A129" s="18" t="s">
        <v>20</v>
      </c>
      <c r="B129">
        <v>397</v>
      </c>
      <c r="C129">
        <f t="shared" si="2"/>
        <v>-0.35833918571199536</v>
      </c>
      <c r="D129" s="35" t="s">
        <v>14</v>
      </c>
      <c r="E129">
        <v>1</v>
      </c>
      <c r="F129">
        <f t="shared" si="3"/>
        <v>-0.60814563398875854</v>
      </c>
    </row>
    <row r="130" spans="1:6" x14ac:dyDescent="0.25">
      <c r="A130" s="18" t="s">
        <v>20</v>
      </c>
      <c r="B130">
        <v>1539</v>
      </c>
      <c r="C130">
        <f t="shared" si="2"/>
        <v>0.54274226544587234</v>
      </c>
      <c r="D130" s="35" t="s">
        <v>14</v>
      </c>
      <c r="E130">
        <v>33</v>
      </c>
      <c r="F130">
        <f t="shared" si="3"/>
        <v>-0.57485766244411074</v>
      </c>
    </row>
    <row r="131" spans="1:6" x14ac:dyDescent="0.25">
      <c r="A131" s="18" t="s">
        <v>20</v>
      </c>
      <c r="B131">
        <v>138</v>
      </c>
      <c r="C131">
        <f t="shared" ref="C131:C194" si="4">STANDARDIZE(B131,AVERAGE($B$2:$B$566),_xlfn.STDEV.S($B$2:$B$566))</f>
        <v>-0.5627000402215292</v>
      </c>
      <c r="D131" s="35" t="s">
        <v>14</v>
      </c>
      <c r="E131">
        <v>40</v>
      </c>
      <c r="F131">
        <f t="shared" ref="F131:F194" si="5">STANDARDIZE(E131,AVERAGE($E$2:$E$365),_xlfn.STDEV.S($E$2:$E$365))</f>
        <v>-0.56757591866871904</v>
      </c>
    </row>
    <row r="132" spans="1:6" x14ac:dyDescent="0.25">
      <c r="A132" s="18" t="s">
        <v>20</v>
      </c>
      <c r="B132">
        <v>3594</v>
      </c>
      <c r="C132">
        <f t="shared" si="4"/>
        <v>2.1642154547010541</v>
      </c>
      <c r="D132" s="35" t="s">
        <v>14</v>
      </c>
      <c r="E132">
        <v>23</v>
      </c>
      <c r="F132">
        <f t="shared" si="5"/>
        <v>-0.58526015355181316</v>
      </c>
    </row>
    <row r="133" spans="1:6" x14ac:dyDescent="0.25">
      <c r="A133" s="18" t="s">
        <v>20</v>
      </c>
      <c r="B133">
        <v>5880</v>
      </c>
      <c r="C133">
        <f t="shared" si="4"/>
        <v>3.9679564331133883</v>
      </c>
      <c r="D133" s="35" t="s">
        <v>14</v>
      </c>
      <c r="E133">
        <v>75</v>
      </c>
      <c r="F133">
        <f t="shared" si="5"/>
        <v>-0.53116719979176041</v>
      </c>
    </row>
    <row r="134" spans="1:6" x14ac:dyDescent="0.25">
      <c r="A134" s="18" t="s">
        <v>20</v>
      </c>
      <c r="B134">
        <v>112</v>
      </c>
      <c r="C134">
        <f t="shared" si="4"/>
        <v>-0.58321502947731252</v>
      </c>
      <c r="D134" s="35" t="s">
        <v>14</v>
      </c>
      <c r="E134">
        <v>2176</v>
      </c>
      <c r="F134">
        <f t="shared" si="5"/>
        <v>1.6543961819365238</v>
      </c>
    </row>
    <row r="135" spans="1:6" x14ac:dyDescent="0.25">
      <c r="A135" s="18" t="s">
        <v>20</v>
      </c>
      <c r="B135">
        <v>943</v>
      </c>
      <c r="C135">
        <f t="shared" si="4"/>
        <v>7.2475588659454526E-2</v>
      </c>
      <c r="D135" s="35" t="s">
        <v>14</v>
      </c>
      <c r="E135">
        <v>441</v>
      </c>
      <c r="F135">
        <f t="shared" si="5"/>
        <v>-0.15043602524985084</v>
      </c>
    </row>
    <row r="136" spans="1:6" x14ac:dyDescent="0.25">
      <c r="A136" s="18" t="s">
        <v>20</v>
      </c>
      <c r="B136">
        <v>2468</v>
      </c>
      <c r="C136">
        <f t="shared" si="4"/>
        <v>1.2757586123159765</v>
      </c>
      <c r="D136" s="35" t="s">
        <v>14</v>
      </c>
      <c r="E136">
        <v>25</v>
      </c>
      <c r="F136">
        <f t="shared" si="5"/>
        <v>-0.58317965533027272</v>
      </c>
    </row>
    <row r="137" spans="1:6" x14ac:dyDescent="0.25">
      <c r="A137" s="18" t="s">
        <v>20</v>
      </c>
      <c r="B137">
        <v>2551</v>
      </c>
      <c r="C137">
        <f t="shared" si="4"/>
        <v>1.3412487703248233</v>
      </c>
      <c r="D137" s="35" t="s">
        <v>14</v>
      </c>
      <c r="E137">
        <v>127</v>
      </c>
      <c r="F137">
        <f t="shared" si="5"/>
        <v>-0.47707424603170773</v>
      </c>
    </row>
    <row r="138" spans="1:6" x14ac:dyDescent="0.25">
      <c r="A138" s="18" t="s">
        <v>20</v>
      </c>
      <c r="B138">
        <v>101</v>
      </c>
      <c r="C138">
        <f t="shared" si="4"/>
        <v>-0.59189444800860547</v>
      </c>
      <c r="D138" s="35" t="s">
        <v>14</v>
      </c>
      <c r="E138">
        <v>355</v>
      </c>
      <c r="F138">
        <f t="shared" si="5"/>
        <v>-0.23989744877609187</v>
      </c>
    </row>
    <row r="139" spans="1:6" x14ac:dyDescent="0.25">
      <c r="A139" s="18" t="s">
        <v>20</v>
      </c>
      <c r="B139">
        <v>92</v>
      </c>
      <c r="C139">
        <f t="shared" si="4"/>
        <v>-0.59899579044329976</v>
      </c>
      <c r="D139" s="35" t="s">
        <v>14</v>
      </c>
      <c r="E139">
        <v>44</v>
      </c>
      <c r="F139">
        <f t="shared" si="5"/>
        <v>-0.56341492222563805</v>
      </c>
    </row>
    <row r="140" spans="1:6" x14ac:dyDescent="0.25">
      <c r="A140" s="18" t="s">
        <v>20</v>
      </c>
      <c r="B140">
        <v>62</v>
      </c>
      <c r="C140">
        <f t="shared" si="4"/>
        <v>-0.62266693189228051</v>
      </c>
      <c r="D140" s="35" t="s">
        <v>14</v>
      </c>
      <c r="E140">
        <v>67</v>
      </c>
      <c r="F140">
        <f t="shared" si="5"/>
        <v>-0.53948919267792239</v>
      </c>
    </row>
    <row r="141" spans="1:6" x14ac:dyDescent="0.25">
      <c r="A141" s="18" t="s">
        <v>20</v>
      </c>
      <c r="B141">
        <v>149</v>
      </c>
      <c r="C141">
        <f t="shared" si="4"/>
        <v>-0.55402062169023625</v>
      </c>
      <c r="D141" s="35" t="s">
        <v>14</v>
      </c>
      <c r="E141">
        <v>1068</v>
      </c>
      <c r="F141">
        <f t="shared" si="5"/>
        <v>0.50180016720309273</v>
      </c>
    </row>
    <row r="142" spans="1:6" x14ac:dyDescent="0.25">
      <c r="A142" s="18" t="s">
        <v>20</v>
      </c>
      <c r="B142">
        <v>329</v>
      </c>
      <c r="C142">
        <f t="shared" si="4"/>
        <v>-0.4119937729963517</v>
      </c>
      <c r="D142" s="35" t="s">
        <v>14</v>
      </c>
      <c r="E142">
        <v>424</v>
      </c>
      <c r="F142">
        <f t="shared" si="5"/>
        <v>-0.16812026013294498</v>
      </c>
    </row>
    <row r="143" spans="1:6" x14ac:dyDescent="0.25">
      <c r="A143" s="18" t="s">
        <v>20</v>
      </c>
      <c r="B143">
        <v>97</v>
      </c>
      <c r="C143">
        <f t="shared" si="4"/>
        <v>-0.59505060020180289</v>
      </c>
      <c r="D143" s="35" t="s">
        <v>14</v>
      </c>
      <c r="E143">
        <v>151</v>
      </c>
      <c r="F143">
        <f t="shared" si="5"/>
        <v>-0.45210826737322185</v>
      </c>
    </row>
    <row r="144" spans="1:6" x14ac:dyDescent="0.25">
      <c r="A144" s="18" t="s">
        <v>20</v>
      </c>
      <c r="B144">
        <v>1784</v>
      </c>
      <c r="C144">
        <f t="shared" si="4"/>
        <v>0.73605658727921519</v>
      </c>
      <c r="D144" s="35" t="s">
        <v>14</v>
      </c>
      <c r="E144">
        <v>1608</v>
      </c>
      <c r="F144">
        <f t="shared" si="5"/>
        <v>1.063534687019025</v>
      </c>
    </row>
    <row r="145" spans="1:6" x14ac:dyDescent="0.25">
      <c r="A145" s="18" t="s">
        <v>20</v>
      </c>
      <c r="B145">
        <v>1684</v>
      </c>
      <c r="C145">
        <f t="shared" si="4"/>
        <v>0.65715278244927933</v>
      </c>
      <c r="D145" s="35" t="s">
        <v>14</v>
      </c>
      <c r="E145">
        <v>941</v>
      </c>
      <c r="F145">
        <f t="shared" si="5"/>
        <v>0.36968853013527159</v>
      </c>
    </row>
    <row r="146" spans="1:6" x14ac:dyDescent="0.25">
      <c r="A146" s="18" t="s">
        <v>20</v>
      </c>
      <c r="B146">
        <v>250</v>
      </c>
      <c r="C146">
        <f t="shared" si="4"/>
        <v>-0.47432777881200106</v>
      </c>
      <c r="D146" s="35" t="s">
        <v>14</v>
      </c>
      <c r="E146">
        <v>1</v>
      </c>
      <c r="F146">
        <f t="shared" si="5"/>
        <v>-0.60814563398875854</v>
      </c>
    </row>
    <row r="147" spans="1:6" x14ac:dyDescent="0.25">
      <c r="A147" s="18" t="s">
        <v>20</v>
      </c>
      <c r="B147">
        <v>238</v>
      </c>
      <c r="C147">
        <f t="shared" si="4"/>
        <v>-0.48379623539159339</v>
      </c>
      <c r="D147" s="35" t="s">
        <v>14</v>
      </c>
      <c r="E147">
        <v>40</v>
      </c>
      <c r="F147">
        <f t="shared" si="5"/>
        <v>-0.56757591866871904</v>
      </c>
    </row>
    <row r="148" spans="1:6" x14ac:dyDescent="0.25">
      <c r="A148" s="18" t="s">
        <v>20</v>
      </c>
      <c r="B148">
        <v>53</v>
      </c>
      <c r="C148">
        <f t="shared" si="4"/>
        <v>-0.62976827432697469</v>
      </c>
      <c r="D148" s="35" t="s">
        <v>14</v>
      </c>
      <c r="E148">
        <v>3015</v>
      </c>
      <c r="F148">
        <f t="shared" si="5"/>
        <v>2.5271651858727595</v>
      </c>
    </row>
    <row r="149" spans="1:6" x14ac:dyDescent="0.25">
      <c r="A149" s="18" t="s">
        <v>20</v>
      </c>
      <c r="B149">
        <v>214</v>
      </c>
      <c r="C149">
        <f t="shared" si="4"/>
        <v>-0.502733148550778</v>
      </c>
      <c r="D149" s="35" t="s">
        <v>14</v>
      </c>
      <c r="E149">
        <v>435</v>
      </c>
      <c r="F149">
        <f t="shared" si="5"/>
        <v>-0.15667751991447229</v>
      </c>
    </row>
    <row r="150" spans="1:6" x14ac:dyDescent="0.25">
      <c r="A150" s="18" t="s">
        <v>20</v>
      </c>
      <c r="B150">
        <v>222</v>
      </c>
      <c r="C150">
        <f t="shared" si="4"/>
        <v>-0.49642084416438309</v>
      </c>
      <c r="D150" s="35" t="s">
        <v>14</v>
      </c>
      <c r="E150">
        <v>714</v>
      </c>
      <c r="F150">
        <f t="shared" si="5"/>
        <v>0.13355198199042603</v>
      </c>
    </row>
    <row r="151" spans="1:6" x14ac:dyDescent="0.25">
      <c r="A151" s="18" t="s">
        <v>20</v>
      </c>
      <c r="B151">
        <v>1884</v>
      </c>
      <c r="C151">
        <f t="shared" si="4"/>
        <v>0.81496039210915105</v>
      </c>
      <c r="D151" s="35" t="s">
        <v>14</v>
      </c>
      <c r="E151">
        <v>5497</v>
      </c>
      <c r="F151">
        <f t="shared" si="5"/>
        <v>5.1090634788045071</v>
      </c>
    </row>
    <row r="152" spans="1:6" x14ac:dyDescent="0.25">
      <c r="A152" s="18" t="s">
        <v>20</v>
      </c>
      <c r="B152">
        <v>218</v>
      </c>
      <c r="C152">
        <f t="shared" si="4"/>
        <v>-0.49957699635758052</v>
      </c>
      <c r="D152" s="35" t="s">
        <v>14</v>
      </c>
      <c r="E152">
        <v>418</v>
      </c>
      <c r="F152">
        <f t="shared" si="5"/>
        <v>-0.17436175479756647</v>
      </c>
    </row>
    <row r="153" spans="1:6" x14ac:dyDescent="0.25">
      <c r="A153" s="18" t="s">
        <v>20</v>
      </c>
      <c r="B153">
        <v>6465</v>
      </c>
      <c r="C153">
        <f t="shared" si="4"/>
        <v>4.4295436913685133</v>
      </c>
      <c r="D153" s="35" t="s">
        <v>14</v>
      </c>
      <c r="E153">
        <v>1439</v>
      </c>
      <c r="F153">
        <f t="shared" si="5"/>
        <v>0.88773258729885351</v>
      </c>
    </row>
    <row r="154" spans="1:6" x14ac:dyDescent="0.25">
      <c r="A154" s="18" t="s">
        <v>20</v>
      </c>
      <c r="B154">
        <v>59</v>
      </c>
      <c r="C154">
        <f t="shared" si="4"/>
        <v>-0.6250340460371786</v>
      </c>
      <c r="D154" s="35" t="s">
        <v>14</v>
      </c>
      <c r="E154">
        <v>15</v>
      </c>
      <c r="F154">
        <f t="shared" si="5"/>
        <v>-0.59358214643797513</v>
      </c>
    </row>
    <row r="155" spans="1:6" x14ac:dyDescent="0.25">
      <c r="A155" s="18" t="s">
        <v>20</v>
      </c>
      <c r="B155">
        <v>88</v>
      </c>
      <c r="C155">
        <f t="shared" si="4"/>
        <v>-0.60215194263649718</v>
      </c>
      <c r="D155" s="35" t="s">
        <v>14</v>
      </c>
      <c r="E155">
        <v>1999</v>
      </c>
      <c r="F155">
        <f t="shared" si="5"/>
        <v>1.4702720893301906</v>
      </c>
    </row>
    <row r="156" spans="1:6" x14ac:dyDescent="0.25">
      <c r="A156" s="18" t="s">
        <v>20</v>
      </c>
      <c r="B156">
        <v>1697</v>
      </c>
      <c r="C156">
        <f t="shared" si="4"/>
        <v>0.66741027707717093</v>
      </c>
      <c r="D156" s="35" t="s">
        <v>14</v>
      </c>
      <c r="E156">
        <v>118</v>
      </c>
      <c r="F156">
        <f t="shared" si="5"/>
        <v>-0.48643648802863992</v>
      </c>
    </row>
    <row r="157" spans="1:6" x14ac:dyDescent="0.25">
      <c r="A157" s="18" t="s">
        <v>20</v>
      </c>
      <c r="B157">
        <v>92</v>
      </c>
      <c r="C157">
        <f t="shared" si="4"/>
        <v>-0.59899579044329976</v>
      </c>
      <c r="D157" s="35" t="s">
        <v>14</v>
      </c>
      <c r="E157">
        <v>162</v>
      </c>
      <c r="F157">
        <f t="shared" si="5"/>
        <v>-0.44066552715474916</v>
      </c>
    </row>
    <row r="158" spans="1:6" x14ac:dyDescent="0.25">
      <c r="A158" s="18" t="s">
        <v>20</v>
      </c>
      <c r="B158">
        <v>186</v>
      </c>
      <c r="C158">
        <f t="shared" si="4"/>
        <v>-0.52482621390315998</v>
      </c>
      <c r="D158" s="35" t="s">
        <v>14</v>
      </c>
      <c r="E158">
        <v>83</v>
      </c>
      <c r="F158">
        <f t="shared" si="5"/>
        <v>-0.52284520690559844</v>
      </c>
    </row>
    <row r="159" spans="1:6" x14ac:dyDescent="0.25">
      <c r="A159" s="18" t="s">
        <v>20</v>
      </c>
      <c r="B159">
        <v>138</v>
      </c>
      <c r="C159">
        <f t="shared" si="4"/>
        <v>-0.5627000402215292</v>
      </c>
      <c r="D159" s="35" t="s">
        <v>14</v>
      </c>
      <c r="E159">
        <v>747</v>
      </c>
      <c r="F159">
        <f t="shared" si="5"/>
        <v>0.16788020264584411</v>
      </c>
    </row>
    <row r="160" spans="1:6" x14ac:dyDescent="0.25">
      <c r="A160" s="18" t="s">
        <v>20</v>
      </c>
      <c r="B160">
        <v>261</v>
      </c>
      <c r="C160">
        <f t="shared" si="4"/>
        <v>-0.46564836028070811</v>
      </c>
      <c r="D160" s="35" t="s">
        <v>14</v>
      </c>
      <c r="E160">
        <v>84</v>
      </c>
      <c r="F160">
        <f t="shared" si="5"/>
        <v>-0.52180495779482827</v>
      </c>
    </row>
    <row r="161" spans="1:6" x14ac:dyDescent="0.25">
      <c r="A161" s="18" t="s">
        <v>20</v>
      </c>
      <c r="B161">
        <v>107</v>
      </c>
      <c r="C161">
        <f t="shared" si="4"/>
        <v>-0.58716021971880938</v>
      </c>
      <c r="D161" s="35" t="s">
        <v>14</v>
      </c>
      <c r="E161">
        <v>91</v>
      </c>
      <c r="F161">
        <f t="shared" si="5"/>
        <v>-0.51452321401943657</v>
      </c>
    </row>
    <row r="162" spans="1:6" x14ac:dyDescent="0.25">
      <c r="A162" s="18" t="s">
        <v>20</v>
      </c>
      <c r="B162">
        <v>199</v>
      </c>
      <c r="C162">
        <f t="shared" si="4"/>
        <v>-0.51456871927526837</v>
      </c>
      <c r="D162" s="35" t="s">
        <v>14</v>
      </c>
      <c r="E162">
        <v>792</v>
      </c>
      <c r="F162">
        <f t="shared" si="5"/>
        <v>0.21469141263050512</v>
      </c>
    </row>
    <row r="163" spans="1:6" x14ac:dyDescent="0.25">
      <c r="A163" s="18" t="s">
        <v>20</v>
      </c>
      <c r="B163">
        <v>5512</v>
      </c>
      <c r="C163">
        <f t="shared" si="4"/>
        <v>3.6775904313392243</v>
      </c>
      <c r="D163" s="35" t="s">
        <v>14</v>
      </c>
      <c r="E163">
        <v>32</v>
      </c>
      <c r="F163">
        <f t="shared" si="5"/>
        <v>-0.57589791155488101</v>
      </c>
    </row>
    <row r="164" spans="1:6" x14ac:dyDescent="0.25">
      <c r="A164" s="18" t="s">
        <v>20</v>
      </c>
      <c r="B164">
        <v>86</v>
      </c>
      <c r="C164">
        <f t="shared" si="4"/>
        <v>-0.60373001873309584</v>
      </c>
      <c r="D164" s="35" t="s">
        <v>14</v>
      </c>
      <c r="E164">
        <v>186</v>
      </c>
      <c r="F164">
        <f t="shared" si="5"/>
        <v>-0.41569954849626328</v>
      </c>
    </row>
    <row r="165" spans="1:6" x14ac:dyDescent="0.25">
      <c r="A165" s="18" t="s">
        <v>20</v>
      </c>
      <c r="B165">
        <v>2768</v>
      </c>
      <c r="C165">
        <f t="shared" si="4"/>
        <v>1.5124700268057842</v>
      </c>
      <c r="D165" s="35" t="s">
        <v>14</v>
      </c>
      <c r="E165">
        <v>605</v>
      </c>
      <c r="F165">
        <f t="shared" si="5"/>
        <v>2.0164828916469334E-2</v>
      </c>
    </row>
    <row r="166" spans="1:6" x14ac:dyDescent="0.25">
      <c r="A166" s="18" t="s">
        <v>20</v>
      </c>
      <c r="B166">
        <v>48</v>
      </c>
      <c r="C166">
        <f t="shared" si="4"/>
        <v>-0.63371346456847155</v>
      </c>
      <c r="D166" s="35" t="s">
        <v>14</v>
      </c>
      <c r="E166">
        <v>1</v>
      </c>
      <c r="F166">
        <f t="shared" si="5"/>
        <v>-0.60814563398875854</v>
      </c>
    </row>
    <row r="167" spans="1:6" x14ac:dyDescent="0.25">
      <c r="A167" s="18" t="s">
        <v>20</v>
      </c>
      <c r="B167">
        <v>87</v>
      </c>
      <c r="C167">
        <f t="shared" si="4"/>
        <v>-0.60294098068479651</v>
      </c>
      <c r="D167" s="35" t="s">
        <v>14</v>
      </c>
      <c r="E167">
        <v>31</v>
      </c>
      <c r="F167">
        <f t="shared" si="5"/>
        <v>-0.57693816066565118</v>
      </c>
    </row>
    <row r="168" spans="1:6" x14ac:dyDescent="0.25">
      <c r="A168" s="18" t="s">
        <v>20</v>
      </c>
      <c r="B168">
        <v>1894</v>
      </c>
      <c r="C168">
        <f t="shared" si="4"/>
        <v>0.82285077259214467</v>
      </c>
      <c r="D168" s="35" t="s">
        <v>14</v>
      </c>
      <c r="E168">
        <v>1181</v>
      </c>
      <c r="F168">
        <f t="shared" si="5"/>
        <v>0.61934831672013035</v>
      </c>
    </row>
    <row r="169" spans="1:6" x14ac:dyDescent="0.25">
      <c r="A169" s="18" t="s">
        <v>20</v>
      </c>
      <c r="B169">
        <v>282</v>
      </c>
      <c r="C169">
        <f t="shared" si="4"/>
        <v>-0.44907856126642159</v>
      </c>
      <c r="D169" s="35" t="s">
        <v>14</v>
      </c>
      <c r="E169">
        <v>39</v>
      </c>
      <c r="F169">
        <f t="shared" si="5"/>
        <v>-0.56861616777948931</v>
      </c>
    </row>
    <row r="170" spans="1:6" x14ac:dyDescent="0.25">
      <c r="A170" s="18" t="s">
        <v>20</v>
      </c>
      <c r="B170">
        <v>116</v>
      </c>
      <c r="C170">
        <f t="shared" si="4"/>
        <v>-0.58005887728411509</v>
      </c>
      <c r="D170" s="35" t="s">
        <v>14</v>
      </c>
      <c r="E170">
        <v>46</v>
      </c>
      <c r="F170">
        <f t="shared" si="5"/>
        <v>-0.5613344240040975</v>
      </c>
    </row>
    <row r="171" spans="1:6" x14ac:dyDescent="0.25">
      <c r="A171" s="18" t="s">
        <v>20</v>
      </c>
      <c r="B171">
        <v>83</v>
      </c>
      <c r="C171">
        <f t="shared" si="4"/>
        <v>-0.60609713287799394</v>
      </c>
      <c r="D171" s="35" t="s">
        <v>14</v>
      </c>
      <c r="E171">
        <v>105</v>
      </c>
      <c r="F171">
        <f t="shared" si="5"/>
        <v>-0.49995972646865311</v>
      </c>
    </row>
    <row r="172" spans="1:6" x14ac:dyDescent="0.25">
      <c r="A172" s="18" t="s">
        <v>20</v>
      </c>
      <c r="B172">
        <v>91</v>
      </c>
      <c r="C172">
        <f t="shared" si="4"/>
        <v>-0.59978482849159909</v>
      </c>
      <c r="D172" s="35" t="s">
        <v>14</v>
      </c>
      <c r="E172">
        <v>535</v>
      </c>
      <c r="F172">
        <f t="shared" si="5"/>
        <v>-5.2652608837447809E-2</v>
      </c>
    </row>
    <row r="173" spans="1:6" x14ac:dyDescent="0.25">
      <c r="A173" s="18" t="s">
        <v>20</v>
      </c>
      <c r="B173">
        <v>546</v>
      </c>
      <c r="C173">
        <f t="shared" si="4"/>
        <v>-0.24077251651539089</v>
      </c>
      <c r="D173" s="35" t="s">
        <v>14</v>
      </c>
      <c r="E173">
        <v>16</v>
      </c>
      <c r="F173">
        <f t="shared" si="5"/>
        <v>-0.59254189732720486</v>
      </c>
    </row>
    <row r="174" spans="1:6" x14ac:dyDescent="0.25">
      <c r="A174" s="18" t="s">
        <v>20</v>
      </c>
      <c r="B174">
        <v>393</v>
      </c>
      <c r="C174">
        <f t="shared" si="4"/>
        <v>-0.36149533790519278</v>
      </c>
      <c r="D174" s="35" t="s">
        <v>14</v>
      </c>
      <c r="E174">
        <v>575</v>
      </c>
      <c r="F174">
        <f t="shared" si="5"/>
        <v>-1.104264440663801E-2</v>
      </c>
    </row>
    <row r="175" spans="1:6" x14ac:dyDescent="0.25">
      <c r="A175" s="18" t="s">
        <v>20</v>
      </c>
      <c r="B175">
        <v>133</v>
      </c>
      <c r="C175">
        <f t="shared" si="4"/>
        <v>-0.56664523046302606</v>
      </c>
      <c r="D175" s="35" t="s">
        <v>14</v>
      </c>
      <c r="E175">
        <v>1120</v>
      </c>
      <c r="F175">
        <f t="shared" si="5"/>
        <v>0.55589312096314547</v>
      </c>
    </row>
    <row r="176" spans="1:6" x14ac:dyDescent="0.25">
      <c r="A176" s="18" t="s">
        <v>20</v>
      </c>
      <c r="B176">
        <v>254</v>
      </c>
      <c r="C176">
        <f t="shared" si="4"/>
        <v>-0.47117162661880363</v>
      </c>
      <c r="D176" s="35" t="s">
        <v>14</v>
      </c>
      <c r="E176">
        <v>113</v>
      </c>
      <c r="F176">
        <f t="shared" si="5"/>
        <v>-0.49163773358249113</v>
      </c>
    </row>
    <row r="177" spans="1:6" x14ac:dyDescent="0.25">
      <c r="A177" s="18" t="s">
        <v>20</v>
      </c>
      <c r="B177">
        <v>176</v>
      </c>
      <c r="C177">
        <f t="shared" si="4"/>
        <v>-0.5327165943861536</v>
      </c>
      <c r="D177" s="35" t="s">
        <v>14</v>
      </c>
      <c r="E177">
        <v>1538</v>
      </c>
      <c r="F177">
        <f t="shared" si="5"/>
        <v>0.99071724926510785</v>
      </c>
    </row>
    <row r="178" spans="1:6" x14ac:dyDescent="0.25">
      <c r="A178" s="18" t="s">
        <v>20</v>
      </c>
      <c r="B178">
        <v>337</v>
      </c>
      <c r="C178">
        <f t="shared" si="4"/>
        <v>-0.40568146860995685</v>
      </c>
      <c r="D178" s="35" t="s">
        <v>14</v>
      </c>
      <c r="E178">
        <v>9</v>
      </c>
      <c r="F178">
        <f t="shared" si="5"/>
        <v>-0.59982364110259656</v>
      </c>
    </row>
    <row r="179" spans="1:6" x14ac:dyDescent="0.25">
      <c r="A179" s="18" t="s">
        <v>20</v>
      </c>
      <c r="B179">
        <v>107</v>
      </c>
      <c r="C179">
        <f t="shared" si="4"/>
        <v>-0.58716021971880938</v>
      </c>
      <c r="D179" s="35" t="s">
        <v>14</v>
      </c>
      <c r="E179">
        <v>554</v>
      </c>
      <c r="F179">
        <f t="shared" si="5"/>
        <v>-3.2887875732813154E-2</v>
      </c>
    </row>
    <row r="180" spans="1:6" x14ac:dyDescent="0.25">
      <c r="A180" s="18" t="s">
        <v>20</v>
      </c>
      <c r="B180">
        <v>183</v>
      </c>
      <c r="C180">
        <f t="shared" si="4"/>
        <v>-0.52719332804805807</v>
      </c>
      <c r="D180" s="35" t="s">
        <v>14</v>
      </c>
      <c r="E180">
        <v>648</v>
      </c>
      <c r="F180">
        <f t="shared" si="5"/>
        <v>6.4895540679589858E-2</v>
      </c>
    </row>
    <row r="181" spans="1:6" x14ac:dyDescent="0.25">
      <c r="A181" s="18" t="s">
        <v>20</v>
      </c>
      <c r="B181">
        <v>72</v>
      </c>
      <c r="C181">
        <f t="shared" si="4"/>
        <v>-0.61477655140928689</v>
      </c>
      <c r="D181" s="35" t="s">
        <v>14</v>
      </c>
      <c r="E181">
        <v>21</v>
      </c>
      <c r="F181">
        <f t="shared" si="5"/>
        <v>-0.58734065177335371</v>
      </c>
    </row>
    <row r="182" spans="1:6" x14ac:dyDescent="0.25">
      <c r="A182" s="18" t="s">
        <v>20</v>
      </c>
      <c r="B182">
        <v>295</v>
      </c>
      <c r="C182">
        <f t="shared" si="4"/>
        <v>-0.43882106663852993</v>
      </c>
      <c r="D182" s="35" t="s">
        <v>14</v>
      </c>
      <c r="E182">
        <v>54</v>
      </c>
      <c r="F182">
        <f t="shared" si="5"/>
        <v>-0.55301243111793563</v>
      </c>
    </row>
    <row r="183" spans="1:6" x14ac:dyDescent="0.25">
      <c r="A183" s="18" t="s">
        <v>20</v>
      </c>
      <c r="B183">
        <v>142</v>
      </c>
      <c r="C183">
        <f t="shared" si="4"/>
        <v>-0.55954388802833177</v>
      </c>
      <c r="D183" s="35" t="s">
        <v>14</v>
      </c>
      <c r="E183">
        <v>120</v>
      </c>
      <c r="F183">
        <f t="shared" si="5"/>
        <v>-0.48435598980709943</v>
      </c>
    </row>
    <row r="184" spans="1:6" x14ac:dyDescent="0.25">
      <c r="A184" s="18" t="s">
        <v>20</v>
      </c>
      <c r="B184">
        <v>85</v>
      </c>
      <c r="C184">
        <f t="shared" si="4"/>
        <v>-0.60451905678139528</v>
      </c>
      <c r="D184" s="35" t="s">
        <v>14</v>
      </c>
      <c r="E184">
        <v>579</v>
      </c>
      <c r="F184">
        <f t="shared" si="5"/>
        <v>-6.8816479635570322E-3</v>
      </c>
    </row>
    <row r="185" spans="1:6" x14ac:dyDescent="0.25">
      <c r="A185" s="18" t="s">
        <v>20</v>
      </c>
      <c r="B185">
        <v>659</v>
      </c>
      <c r="C185">
        <f t="shared" si="4"/>
        <v>-0.15161121705756336</v>
      </c>
      <c r="D185" s="35" t="s">
        <v>14</v>
      </c>
      <c r="E185">
        <v>2072</v>
      </c>
      <c r="F185">
        <f t="shared" si="5"/>
        <v>1.5462102744164183</v>
      </c>
    </row>
    <row r="186" spans="1:6" x14ac:dyDescent="0.25">
      <c r="A186" s="18" t="s">
        <v>20</v>
      </c>
      <c r="B186">
        <v>121</v>
      </c>
      <c r="C186">
        <f t="shared" si="4"/>
        <v>-0.57611368704261834</v>
      </c>
      <c r="D186" s="35" t="s">
        <v>14</v>
      </c>
      <c r="E186">
        <v>0</v>
      </c>
      <c r="F186">
        <f t="shared" si="5"/>
        <v>-0.60918588309952881</v>
      </c>
    </row>
    <row r="187" spans="1:6" x14ac:dyDescent="0.25">
      <c r="A187" s="18" t="s">
        <v>20</v>
      </c>
      <c r="B187">
        <v>3742</v>
      </c>
      <c r="C187">
        <f t="shared" si="4"/>
        <v>2.2809930858493592</v>
      </c>
      <c r="D187" s="35" t="s">
        <v>14</v>
      </c>
      <c r="E187">
        <v>1796</v>
      </c>
      <c r="F187">
        <f t="shared" si="5"/>
        <v>1.2591015198438309</v>
      </c>
    </row>
    <row r="188" spans="1:6" x14ac:dyDescent="0.25">
      <c r="A188" s="18" t="s">
        <v>20</v>
      </c>
      <c r="B188">
        <v>223</v>
      </c>
      <c r="C188">
        <f t="shared" si="4"/>
        <v>-0.49563180611608376</v>
      </c>
      <c r="D188" s="35" t="s">
        <v>14</v>
      </c>
      <c r="E188">
        <v>62</v>
      </c>
      <c r="F188">
        <f t="shared" si="5"/>
        <v>-0.54469043823177365</v>
      </c>
    </row>
    <row r="189" spans="1:6" x14ac:dyDescent="0.25">
      <c r="A189" s="18" t="s">
        <v>20</v>
      </c>
      <c r="B189">
        <v>133</v>
      </c>
      <c r="C189">
        <f t="shared" si="4"/>
        <v>-0.56664523046302606</v>
      </c>
      <c r="D189" s="35" t="s">
        <v>14</v>
      </c>
      <c r="E189">
        <v>347</v>
      </c>
      <c r="F189">
        <f t="shared" si="5"/>
        <v>-0.24821944166225385</v>
      </c>
    </row>
    <row r="190" spans="1:6" x14ac:dyDescent="0.25">
      <c r="A190" s="18" t="s">
        <v>20</v>
      </c>
      <c r="B190">
        <v>5168</v>
      </c>
      <c r="C190">
        <f t="shared" si="4"/>
        <v>3.406161342724245</v>
      </c>
      <c r="D190" s="35" t="s">
        <v>14</v>
      </c>
      <c r="E190">
        <v>19</v>
      </c>
      <c r="F190">
        <f t="shared" si="5"/>
        <v>-0.58942114999489414</v>
      </c>
    </row>
    <row r="191" spans="1:6" x14ac:dyDescent="0.25">
      <c r="A191" s="18" t="s">
        <v>20</v>
      </c>
      <c r="B191">
        <v>307</v>
      </c>
      <c r="C191">
        <f t="shared" si="4"/>
        <v>-0.4293526100589376</v>
      </c>
      <c r="D191" s="35" t="s">
        <v>14</v>
      </c>
      <c r="E191">
        <v>1258</v>
      </c>
      <c r="F191">
        <f t="shared" si="5"/>
        <v>0.69944749824943919</v>
      </c>
    </row>
    <row r="192" spans="1:6" x14ac:dyDescent="0.25">
      <c r="A192" s="18" t="s">
        <v>20</v>
      </c>
      <c r="B192">
        <v>2441</v>
      </c>
      <c r="C192">
        <f t="shared" si="4"/>
        <v>1.2544545850118938</v>
      </c>
      <c r="D192" s="35" t="s">
        <v>14</v>
      </c>
      <c r="E192">
        <v>362</v>
      </c>
      <c r="F192">
        <f t="shared" si="5"/>
        <v>-0.23261570500070017</v>
      </c>
    </row>
    <row r="193" spans="1:6" x14ac:dyDescent="0.25">
      <c r="A193" s="18" t="s">
        <v>20</v>
      </c>
      <c r="B193">
        <v>1385</v>
      </c>
      <c r="C193">
        <f t="shared" si="4"/>
        <v>0.42123040600777106</v>
      </c>
      <c r="D193" s="35" t="s">
        <v>14</v>
      </c>
      <c r="E193">
        <v>133</v>
      </c>
      <c r="F193">
        <f t="shared" si="5"/>
        <v>-0.47083275136708624</v>
      </c>
    </row>
    <row r="194" spans="1:6" x14ac:dyDescent="0.25">
      <c r="A194" s="18" t="s">
        <v>20</v>
      </c>
      <c r="B194">
        <v>190</v>
      </c>
      <c r="C194">
        <f t="shared" si="4"/>
        <v>-0.52167006170996255</v>
      </c>
      <c r="D194" s="35" t="s">
        <v>14</v>
      </c>
      <c r="E194">
        <v>846</v>
      </c>
      <c r="F194">
        <f t="shared" si="5"/>
        <v>0.27086486461209835</v>
      </c>
    </row>
    <row r="195" spans="1:6" x14ac:dyDescent="0.25">
      <c r="A195" s="18" t="s">
        <v>20</v>
      </c>
      <c r="B195">
        <v>470</v>
      </c>
      <c r="C195">
        <f t="shared" ref="C195:C258" si="6">STANDARDIZE(B195,AVERAGE($B$2:$B$566),_xlfn.STDEV.S($B$2:$B$566))</f>
        <v>-0.30073940818614214</v>
      </c>
      <c r="D195" s="35" t="s">
        <v>14</v>
      </c>
      <c r="E195">
        <v>10</v>
      </c>
      <c r="F195">
        <f t="shared" ref="F195:F258" si="7">STANDARDIZE(E195,AVERAGE($E$2:$E$365),_xlfn.STDEV.S($E$2:$E$365))</f>
        <v>-0.5987833919918264</v>
      </c>
    </row>
    <row r="196" spans="1:6" x14ac:dyDescent="0.25">
      <c r="A196" s="18" t="s">
        <v>20</v>
      </c>
      <c r="B196">
        <v>253</v>
      </c>
      <c r="C196">
        <f t="shared" si="6"/>
        <v>-0.47196066466710301</v>
      </c>
      <c r="D196" s="35" t="s">
        <v>14</v>
      </c>
      <c r="E196">
        <v>191</v>
      </c>
      <c r="F196">
        <f t="shared" si="7"/>
        <v>-0.41049830294241202</v>
      </c>
    </row>
    <row r="197" spans="1:6" x14ac:dyDescent="0.25">
      <c r="A197" s="18" t="s">
        <v>20</v>
      </c>
      <c r="B197">
        <v>1113</v>
      </c>
      <c r="C197">
        <f t="shared" si="6"/>
        <v>0.20661205687034551</v>
      </c>
      <c r="D197" s="35" t="s">
        <v>14</v>
      </c>
      <c r="E197">
        <v>1979</v>
      </c>
      <c r="F197">
        <f t="shared" si="7"/>
        <v>1.4494671071147858</v>
      </c>
    </row>
    <row r="198" spans="1:6" x14ac:dyDescent="0.25">
      <c r="A198" s="18" t="s">
        <v>20</v>
      </c>
      <c r="B198">
        <v>2283</v>
      </c>
      <c r="C198">
        <f t="shared" si="6"/>
        <v>1.1297865733805952</v>
      </c>
      <c r="D198" s="35" t="s">
        <v>14</v>
      </c>
      <c r="E198">
        <v>63</v>
      </c>
      <c r="F198">
        <f t="shared" si="7"/>
        <v>-0.54365018912100338</v>
      </c>
    </row>
    <row r="199" spans="1:6" x14ac:dyDescent="0.25">
      <c r="A199" s="18" t="s">
        <v>20</v>
      </c>
      <c r="B199">
        <v>1095</v>
      </c>
      <c r="C199">
        <f t="shared" si="6"/>
        <v>0.19240937200095704</v>
      </c>
      <c r="D199" s="35" t="s">
        <v>14</v>
      </c>
      <c r="E199">
        <v>6080</v>
      </c>
      <c r="F199">
        <f t="shared" si="7"/>
        <v>5.7155287103835599</v>
      </c>
    </row>
    <row r="200" spans="1:6" x14ac:dyDescent="0.25">
      <c r="A200" s="18" t="s">
        <v>20</v>
      </c>
      <c r="B200">
        <v>1690</v>
      </c>
      <c r="C200">
        <f t="shared" si="6"/>
        <v>0.66188701073907552</v>
      </c>
      <c r="D200" s="35" t="s">
        <v>14</v>
      </c>
      <c r="E200">
        <v>80</v>
      </c>
      <c r="F200">
        <f t="shared" si="7"/>
        <v>-0.52596595423790926</v>
      </c>
    </row>
    <row r="201" spans="1:6" x14ac:dyDescent="0.25">
      <c r="A201" s="18" t="s">
        <v>20</v>
      </c>
      <c r="B201">
        <v>191</v>
      </c>
      <c r="C201">
        <f t="shared" si="6"/>
        <v>-0.52088102366166322</v>
      </c>
      <c r="D201" s="35" t="s">
        <v>14</v>
      </c>
      <c r="E201">
        <v>9</v>
      </c>
      <c r="F201">
        <f t="shared" si="7"/>
        <v>-0.59982364110259656</v>
      </c>
    </row>
    <row r="202" spans="1:6" x14ac:dyDescent="0.25">
      <c r="A202" s="18" t="s">
        <v>20</v>
      </c>
      <c r="B202">
        <v>2013</v>
      </c>
      <c r="C202">
        <f t="shared" si="6"/>
        <v>0.91674630033976834</v>
      </c>
      <c r="D202" s="35" t="s">
        <v>14</v>
      </c>
      <c r="E202">
        <v>1784</v>
      </c>
      <c r="F202">
        <f t="shared" si="7"/>
        <v>1.2466185305145878</v>
      </c>
    </row>
    <row r="203" spans="1:6" x14ac:dyDescent="0.25">
      <c r="A203" s="18" t="s">
        <v>20</v>
      </c>
      <c r="B203">
        <v>1703</v>
      </c>
      <c r="C203">
        <f t="shared" si="6"/>
        <v>0.67214450536696713</v>
      </c>
      <c r="D203" s="35" t="s">
        <v>14</v>
      </c>
      <c r="E203">
        <v>243</v>
      </c>
      <c r="F203">
        <f t="shared" si="7"/>
        <v>-0.35640534918235933</v>
      </c>
    </row>
    <row r="204" spans="1:6" x14ac:dyDescent="0.25">
      <c r="A204" s="18" t="s">
        <v>20</v>
      </c>
      <c r="B204">
        <v>80</v>
      </c>
      <c r="C204">
        <f t="shared" si="6"/>
        <v>-0.60846424702289204</v>
      </c>
      <c r="D204" s="35" t="s">
        <v>14</v>
      </c>
      <c r="E204">
        <v>1296</v>
      </c>
      <c r="F204">
        <f t="shared" si="7"/>
        <v>0.73897696445870853</v>
      </c>
    </row>
    <row r="205" spans="1:6" x14ac:dyDescent="0.25">
      <c r="A205" s="18" t="s">
        <v>20</v>
      </c>
      <c r="B205">
        <v>41</v>
      </c>
      <c r="C205">
        <f t="shared" si="6"/>
        <v>-0.63923673090656707</v>
      </c>
      <c r="D205" s="35" t="s">
        <v>14</v>
      </c>
      <c r="E205">
        <v>77</v>
      </c>
      <c r="F205">
        <f t="shared" si="7"/>
        <v>-0.52908670157021997</v>
      </c>
    </row>
    <row r="206" spans="1:6" x14ac:dyDescent="0.25">
      <c r="A206" s="18" t="s">
        <v>20</v>
      </c>
      <c r="B206">
        <v>187</v>
      </c>
      <c r="C206">
        <f t="shared" si="6"/>
        <v>-0.52403717585486065</v>
      </c>
      <c r="D206" s="35" t="s">
        <v>14</v>
      </c>
      <c r="E206">
        <v>395</v>
      </c>
      <c r="F206">
        <f t="shared" si="7"/>
        <v>-0.19828748434528209</v>
      </c>
    </row>
    <row r="207" spans="1:6" x14ac:dyDescent="0.25">
      <c r="A207" s="18" t="s">
        <v>20</v>
      </c>
      <c r="B207">
        <v>2875</v>
      </c>
      <c r="C207">
        <f t="shared" si="6"/>
        <v>1.5968970979738155</v>
      </c>
      <c r="D207" s="35" t="s">
        <v>14</v>
      </c>
      <c r="E207">
        <v>49</v>
      </c>
      <c r="F207">
        <f t="shared" si="7"/>
        <v>-0.55821367667178678</v>
      </c>
    </row>
    <row r="208" spans="1:6" x14ac:dyDescent="0.25">
      <c r="A208" s="18" t="s">
        <v>20</v>
      </c>
      <c r="B208">
        <v>88</v>
      </c>
      <c r="C208">
        <f t="shared" si="6"/>
        <v>-0.60215194263649718</v>
      </c>
      <c r="D208" s="35" t="s">
        <v>14</v>
      </c>
      <c r="E208">
        <v>180</v>
      </c>
      <c r="F208">
        <f t="shared" si="7"/>
        <v>-0.42194104316088471</v>
      </c>
    </row>
    <row r="209" spans="1:6" x14ac:dyDescent="0.25">
      <c r="A209" s="18" t="s">
        <v>20</v>
      </c>
      <c r="B209">
        <v>191</v>
      </c>
      <c r="C209">
        <f t="shared" si="6"/>
        <v>-0.52088102366166322</v>
      </c>
      <c r="D209" s="35" t="s">
        <v>14</v>
      </c>
      <c r="E209">
        <v>2690</v>
      </c>
      <c r="F209">
        <f t="shared" si="7"/>
        <v>2.1890842248724298</v>
      </c>
    </row>
    <row r="210" spans="1:6" x14ac:dyDescent="0.25">
      <c r="A210" s="18" t="s">
        <v>20</v>
      </c>
      <c r="B210">
        <v>139</v>
      </c>
      <c r="C210">
        <f t="shared" si="6"/>
        <v>-0.56191100217322987</v>
      </c>
      <c r="D210" s="35" t="s">
        <v>14</v>
      </c>
      <c r="E210">
        <v>2779</v>
      </c>
      <c r="F210">
        <f t="shared" si="7"/>
        <v>2.2816663957309817</v>
      </c>
    </row>
    <row r="211" spans="1:6" x14ac:dyDescent="0.25">
      <c r="A211" s="18" t="s">
        <v>20</v>
      </c>
      <c r="B211">
        <v>186</v>
      </c>
      <c r="C211">
        <f t="shared" si="6"/>
        <v>-0.52482621390315998</v>
      </c>
      <c r="D211" s="35" t="s">
        <v>14</v>
      </c>
      <c r="E211">
        <v>92</v>
      </c>
      <c r="F211">
        <f t="shared" si="7"/>
        <v>-0.5134829649086663</v>
      </c>
    </row>
    <row r="212" spans="1:6" x14ac:dyDescent="0.25">
      <c r="A212" s="18" t="s">
        <v>20</v>
      </c>
      <c r="B212">
        <v>112</v>
      </c>
      <c r="C212">
        <f t="shared" si="6"/>
        <v>-0.58321502947731252</v>
      </c>
      <c r="D212" s="35" t="s">
        <v>14</v>
      </c>
      <c r="E212">
        <v>1028</v>
      </c>
      <c r="F212">
        <f t="shared" si="7"/>
        <v>0.4601902027722829</v>
      </c>
    </row>
    <row r="213" spans="1:6" x14ac:dyDescent="0.25">
      <c r="A213" s="18" t="s">
        <v>20</v>
      </c>
      <c r="B213">
        <v>101</v>
      </c>
      <c r="C213">
        <f t="shared" si="6"/>
        <v>-0.59189444800860547</v>
      </c>
      <c r="D213" s="35" t="s">
        <v>14</v>
      </c>
      <c r="E213">
        <v>26</v>
      </c>
      <c r="F213">
        <f t="shared" si="7"/>
        <v>-0.58213940621950244</v>
      </c>
    </row>
    <row r="214" spans="1:6" x14ac:dyDescent="0.25">
      <c r="A214" s="18" t="s">
        <v>20</v>
      </c>
      <c r="B214">
        <v>206</v>
      </c>
      <c r="C214">
        <f t="shared" si="6"/>
        <v>-0.50904545293717285</v>
      </c>
      <c r="D214" s="35" t="s">
        <v>14</v>
      </c>
      <c r="E214">
        <v>1790</v>
      </c>
      <c r="F214">
        <f t="shared" si="7"/>
        <v>1.2528600251792095</v>
      </c>
    </row>
    <row r="215" spans="1:6" x14ac:dyDescent="0.25">
      <c r="A215" s="18" t="s">
        <v>20</v>
      </c>
      <c r="B215">
        <v>154</v>
      </c>
      <c r="C215">
        <f t="shared" si="6"/>
        <v>-0.55007543144873949</v>
      </c>
      <c r="D215" s="35" t="s">
        <v>14</v>
      </c>
      <c r="E215">
        <v>37</v>
      </c>
      <c r="F215">
        <f t="shared" si="7"/>
        <v>-0.57069666600102975</v>
      </c>
    </row>
    <row r="216" spans="1:6" x14ac:dyDescent="0.25">
      <c r="A216" s="18" t="s">
        <v>20</v>
      </c>
      <c r="B216">
        <v>5966</v>
      </c>
      <c r="C216">
        <f t="shared" si="6"/>
        <v>4.0358137052671328</v>
      </c>
      <c r="D216" s="35" t="s">
        <v>14</v>
      </c>
      <c r="E216">
        <v>35</v>
      </c>
      <c r="F216">
        <f t="shared" si="7"/>
        <v>-0.57277716422257019</v>
      </c>
    </row>
    <row r="217" spans="1:6" x14ac:dyDescent="0.25">
      <c r="A217" s="18" t="s">
        <v>20</v>
      </c>
      <c r="B217">
        <v>169</v>
      </c>
      <c r="C217">
        <f t="shared" si="6"/>
        <v>-0.53823986072424912</v>
      </c>
      <c r="D217" s="35" t="s">
        <v>14</v>
      </c>
      <c r="E217">
        <v>558</v>
      </c>
      <c r="F217">
        <f t="shared" si="7"/>
        <v>-2.8726879289732173E-2</v>
      </c>
    </row>
    <row r="218" spans="1:6" x14ac:dyDescent="0.25">
      <c r="A218" s="18" t="s">
        <v>20</v>
      </c>
      <c r="B218">
        <v>2106</v>
      </c>
      <c r="C218">
        <f t="shared" si="6"/>
        <v>0.99012683883160868</v>
      </c>
      <c r="D218" s="35" t="s">
        <v>14</v>
      </c>
      <c r="E218">
        <v>64</v>
      </c>
      <c r="F218">
        <f t="shared" si="7"/>
        <v>-0.5426099400102331</v>
      </c>
    </row>
    <row r="219" spans="1:6" x14ac:dyDescent="0.25">
      <c r="A219" s="18" t="s">
        <v>20</v>
      </c>
      <c r="B219">
        <v>131</v>
      </c>
      <c r="C219">
        <f t="shared" si="6"/>
        <v>-0.56822330655962472</v>
      </c>
      <c r="D219" s="35" t="s">
        <v>14</v>
      </c>
      <c r="E219">
        <v>245</v>
      </c>
      <c r="F219">
        <f t="shared" si="7"/>
        <v>-0.35432485096081884</v>
      </c>
    </row>
    <row r="220" spans="1:6" x14ac:dyDescent="0.25">
      <c r="A220" s="18" t="s">
        <v>20</v>
      </c>
      <c r="B220">
        <v>84</v>
      </c>
      <c r="C220">
        <f t="shared" si="6"/>
        <v>-0.60530809482969461</v>
      </c>
      <c r="D220" s="35" t="s">
        <v>14</v>
      </c>
      <c r="E220">
        <v>71</v>
      </c>
      <c r="F220">
        <f t="shared" si="7"/>
        <v>-0.5353281962348414</v>
      </c>
    </row>
    <row r="221" spans="1:6" x14ac:dyDescent="0.25">
      <c r="A221" s="18" t="s">
        <v>20</v>
      </c>
      <c r="B221">
        <v>155</v>
      </c>
      <c r="C221">
        <f t="shared" si="6"/>
        <v>-0.54928639340044016</v>
      </c>
      <c r="D221" s="35" t="s">
        <v>14</v>
      </c>
      <c r="E221">
        <v>42</v>
      </c>
      <c r="F221">
        <f t="shared" si="7"/>
        <v>-0.56549542044717849</v>
      </c>
    </row>
    <row r="222" spans="1:6" x14ac:dyDescent="0.25">
      <c r="A222" s="18" t="s">
        <v>20</v>
      </c>
      <c r="B222">
        <v>189</v>
      </c>
      <c r="C222">
        <f t="shared" si="6"/>
        <v>-0.52245909975826199</v>
      </c>
      <c r="D222" s="35" t="s">
        <v>14</v>
      </c>
      <c r="E222">
        <v>156</v>
      </c>
      <c r="F222">
        <f t="shared" si="7"/>
        <v>-0.44690702181937059</v>
      </c>
    </row>
    <row r="223" spans="1:6" x14ac:dyDescent="0.25">
      <c r="A223" s="18" t="s">
        <v>20</v>
      </c>
      <c r="B223">
        <v>4799</v>
      </c>
      <c r="C223">
        <f t="shared" si="6"/>
        <v>3.1150063029017816</v>
      </c>
      <c r="D223" s="35" t="s">
        <v>14</v>
      </c>
      <c r="E223">
        <v>1368</v>
      </c>
      <c r="F223">
        <f t="shared" si="7"/>
        <v>0.81387490043416622</v>
      </c>
    </row>
    <row r="224" spans="1:6" x14ac:dyDescent="0.25">
      <c r="A224" s="18" t="s">
        <v>20</v>
      </c>
      <c r="B224">
        <v>1137</v>
      </c>
      <c r="C224">
        <f t="shared" si="6"/>
        <v>0.22554897002953012</v>
      </c>
      <c r="D224" s="35" t="s">
        <v>14</v>
      </c>
      <c r="E224">
        <v>102</v>
      </c>
      <c r="F224">
        <f t="shared" si="7"/>
        <v>-0.50308047380096388</v>
      </c>
    </row>
    <row r="225" spans="1:6" x14ac:dyDescent="0.25">
      <c r="A225" s="18" t="s">
        <v>20</v>
      </c>
      <c r="B225">
        <v>1152</v>
      </c>
      <c r="C225">
        <f t="shared" si="6"/>
        <v>0.23738454075402049</v>
      </c>
      <c r="D225" s="35" t="s">
        <v>14</v>
      </c>
      <c r="E225">
        <v>86</v>
      </c>
      <c r="F225">
        <f t="shared" si="7"/>
        <v>-0.51972445957328772</v>
      </c>
    </row>
    <row r="226" spans="1:6" x14ac:dyDescent="0.25">
      <c r="A226" s="18" t="s">
        <v>20</v>
      </c>
      <c r="B226">
        <v>50</v>
      </c>
      <c r="C226">
        <f t="shared" si="6"/>
        <v>-0.63213538847187278</v>
      </c>
      <c r="D226" s="35" t="s">
        <v>14</v>
      </c>
      <c r="E226">
        <v>253</v>
      </c>
      <c r="F226">
        <f t="shared" si="7"/>
        <v>-0.34600285807465686</v>
      </c>
    </row>
    <row r="227" spans="1:6" x14ac:dyDescent="0.25">
      <c r="A227" s="18" t="s">
        <v>20</v>
      </c>
      <c r="B227">
        <v>3059</v>
      </c>
      <c r="C227">
        <f t="shared" si="6"/>
        <v>1.7420800988608973</v>
      </c>
      <c r="D227" s="35" t="s">
        <v>14</v>
      </c>
      <c r="E227">
        <v>157</v>
      </c>
      <c r="F227">
        <f t="shared" si="7"/>
        <v>-0.44586677270860037</v>
      </c>
    </row>
    <row r="228" spans="1:6" x14ac:dyDescent="0.25">
      <c r="A228" s="18" t="s">
        <v>20</v>
      </c>
      <c r="B228">
        <v>34</v>
      </c>
      <c r="C228">
        <f t="shared" si="6"/>
        <v>-0.6447599972446626</v>
      </c>
      <c r="D228" s="35" t="s">
        <v>14</v>
      </c>
      <c r="E228">
        <v>183</v>
      </c>
      <c r="F228">
        <f t="shared" si="7"/>
        <v>-0.418820295828574</v>
      </c>
    </row>
    <row r="229" spans="1:6" x14ac:dyDescent="0.25">
      <c r="A229" s="18" t="s">
        <v>20</v>
      </c>
      <c r="B229">
        <v>220</v>
      </c>
      <c r="C229">
        <f t="shared" si="6"/>
        <v>-0.4979989202609818</v>
      </c>
      <c r="D229" s="35" t="s">
        <v>14</v>
      </c>
      <c r="E229">
        <v>82</v>
      </c>
      <c r="F229">
        <f t="shared" si="7"/>
        <v>-0.52388545601636871</v>
      </c>
    </row>
    <row r="230" spans="1:6" x14ac:dyDescent="0.25">
      <c r="A230" s="18" t="s">
        <v>20</v>
      </c>
      <c r="B230">
        <v>1604</v>
      </c>
      <c r="C230">
        <f t="shared" si="6"/>
        <v>0.59402973858533059</v>
      </c>
      <c r="D230" s="35" t="s">
        <v>14</v>
      </c>
      <c r="E230">
        <v>1</v>
      </c>
      <c r="F230">
        <f t="shared" si="7"/>
        <v>-0.60814563398875854</v>
      </c>
    </row>
    <row r="231" spans="1:6" x14ac:dyDescent="0.25">
      <c r="A231" s="18" t="s">
        <v>20</v>
      </c>
      <c r="B231">
        <v>454</v>
      </c>
      <c r="C231">
        <f t="shared" si="6"/>
        <v>-0.3133640169589319</v>
      </c>
      <c r="D231" s="35" t="s">
        <v>14</v>
      </c>
      <c r="E231">
        <v>1198</v>
      </c>
      <c r="F231">
        <f t="shared" si="7"/>
        <v>0.63703255160322458</v>
      </c>
    </row>
    <row r="232" spans="1:6" x14ac:dyDescent="0.25">
      <c r="A232" s="18" t="s">
        <v>20</v>
      </c>
      <c r="B232">
        <v>123</v>
      </c>
      <c r="C232">
        <f t="shared" si="6"/>
        <v>-0.57453561094601957</v>
      </c>
      <c r="D232" s="35" t="s">
        <v>14</v>
      </c>
      <c r="E232">
        <v>648</v>
      </c>
      <c r="F232">
        <f t="shared" si="7"/>
        <v>6.4895540679589858E-2</v>
      </c>
    </row>
    <row r="233" spans="1:6" x14ac:dyDescent="0.25">
      <c r="A233" s="18" t="s">
        <v>20</v>
      </c>
      <c r="B233">
        <v>299</v>
      </c>
      <c r="C233">
        <f t="shared" si="6"/>
        <v>-0.43566491444533251</v>
      </c>
      <c r="D233" s="35" t="s">
        <v>14</v>
      </c>
      <c r="E233">
        <v>64</v>
      </c>
      <c r="F233">
        <f t="shared" si="7"/>
        <v>-0.5426099400102331</v>
      </c>
    </row>
    <row r="234" spans="1:6" x14ac:dyDescent="0.25">
      <c r="A234" s="18" t="s">
        <v>20</v>
      </c>
      <c r="B234">
        <v>2237</v>
      </c>
      <c r="C234">
        <f t="shared" si="6"/>
        <v>1.0934908231588247</v>
      </c>
      <c r="D234" s="35" t="s">
        <v>14</v>
      </c>
      <c r="E234">
        <v>62</v>
      </c>
      <c r="F234">
        <f t="shared" si="7"/>
        <v>-0.54469043823177365</v>
      </c>
    </row>
    <row r="235" spans="1:6" x14ac:dyDescent="0.25">
      <c r="A235" s="18" t="s">
        <v>20</v>
      </c>
      <c r="B235">
        <v>645</v>
      </c>
      <c r="C235">
        <f t="shared" si="6"/>
        <v>-0.16265774973375438</v>
      </c>
      <c r="D235" s="35" t="s">
        <v>14</v>
      </c>
      <c r="E235">
        <v>750</v>
      </c>
      <c r="F235">
        <f t="shared" si="7"/>
        <v>0.17100094997815485</v>
      </c>
    </row>
    <row r="236" spans="1:6" x14ac:dyDescent="0.25">
      <c r="A236" s="18" t="s">
        <v>20</v>
      </c>
      <c r="B236">
        <v>484</v>
      </c>
      <c r="C236">
        <f t="shared" si="6"/>
        <v>-0.28969287550995115</v>
      </c>
      <c r="D236" s="35" t="s">
        <v>14</v>
      </c>
      <c r="E236">
        <v>105</v>
      </c>
      <c r="F236">
        <f t="shared" si="7"/>
        <v>-0.49995972646865311</v>
      </c>
    </row>
    <row r="237" spans="1:6" x14ac:dyDescent="0.25">
      <c r="A237" s="18" t="s">
        <v>20</v>
      </c>
      <c r="B237">
        <v>154</v>
      </c>
      <c r="C237">
        <f t="shared" si="6"/>
        <v>-0.55007543144873949</v>
      </c>
      <c r="D237" s="35" t="s">
        <v>14</v>
      </c>
      <c r="E237">
        <v>2604</v>
      </c>
      <c r="F237">
        <f t="shared" si="7"/>
        <v>2.0996228013461886</v>
      </c>
    </row>
    <row r="238" spans="1:6" x14ac:dyDescent="0.25">
      <c r="A238" s="18" t="s">
        <v>20</v>
      </c>
      <c r="B238">
        <v>82</v>
      </c>
      <c r="C238">
        <f t="shared" si="6"/>
        <v>-0.60688617092629338</v>
      </c>
      <c r="D238" s="35" t="s">
        <v>14</v>
      </c>
      <c r="E238">
        <v>65</v>
      </c>
      <c r="F238">
        <f t="shared" si="7"/>
        <v>-0.54156969089946294</v>
      </c>
    </row>
    <row r="239" spans="1:6" x14ac:dyDescent="0.25">
      <c r="A239" s="18" t="s">
        <v>20</v>
      </c>
      <c r="B239">
        <v>134</v>
      </c>
      <c r="C239">
        <f t="shared" si="6"/>
        <v>-0.56585619241472662</v>
      </c>
      <c r="D239" s="35" t="s">
        <v>14</v>
      </c>
      <c r="E239">
        <v>94</v>
      </c>
      <c r="F239">
        <f t="shared" si="7"/>
        <v>-0.51140246668712575</v>
      </c>
    </row>
    <row r="240" spans="1:6" x14ac:dyDescent="0.25">
      <c r="A240" s="18" t="s">
        <v>20</v>
      </c>
      <c r="B240">
        <v>5203</v>
      </c>
      <c r="C240">
        <f t="shared" si="6"/>
        <v>3.4337776744147224</v>
      </c>
      <c r="D240" s="35" t="s">
        <v>14</v>
      </c>
      <c r="E240">
        <v>257</v>
      </c>
      <c r="F240">
        <f t="shared" si="7"/>
        <v>-0.34184186163157587</v>
      </c>
    </row>
    <row r="241" spans="1:6" x14ac:dyDescent="0.25">
      <c r="A241" s="18" t="s">
        <v>20</v>
      </c>
      <c r="B241">
        <v>94</v>
      </c>
      <c r="C241">
        <f t="shared" si="6"/>
        <v>-0.59741771434670099</v>
      </c>
      <c r="D241" s="35" t="s">
        <v>14</v>
      </c>
      <c r="E241">
        <v>2928</v>
      </c>
      <c r="F241">
        <f t="shared" si="7"/>
        <v>2.4366635132357479</v>
      </c>
    </row>
    <row r="242" spans="1:6" x14ac:dyDescent="0.25">
      <c r="A242" s="18" t="s">
        <v>20</v>
      </c>
      <c r="B242">
        <v>205</v>
      </c>
      <c r="C242">
        <f t="shared" si="6"/>
        <v>-0.50983449098547218</v>
      </c>
      <c r="D242" s="35" t="s">
        <v>14</v>
      </c>
      <c r="E242">
        <v>4697</v>
      </c>
      <c r="F242">
        <f t="shared" si="7"/>
        <v>4.2768641901883111</v>
      </c>
    </row>
    <row r="243" spans="1:6" x14ac:dyDescent="0.25">
      <c r="A243" s="18" t="s">
        <v>20</v>
      </c>
      <c r="B243">
        <v>92</v>
      </c>
      <c r="C243">
        <f t="shared" si="6"/>
        <v>-0.59899579044329976</v>
      </c>
      <c r="D243" s="35" t="s">
        <v>14</v>
      </c>
      <c r="E243">
        <v>2915</v>
      </c>
      <c r="F243">
        <f t="shared" si="7"/>
        <v>2.4231402747957347</v>
      </c>
    </row>
    <row r="244" spans="1:6" x14ac:dyDescent="0.25">
      <c r="A244" s="18" t="s">
        <v>20</v>
      </c>
      <c r="B244">
        <v>219</v>
      </c>
      <c r="C244">
        <f t="shared" si="6"/>
        <v>-0.49878795830928119</v>
      </c>
      <c r="D244" s="35" t="s">
        <v>14</v>
      </c>
      <c r="E244">
        <v>18</v>
      </c>
      <c r="F244">
        <f t="shared" si="7"/>
        <v>-0.59046139910566442</v>
      </c>
    </row>
    <row r="245" spans="1:6" x14ac:dyDescent="0.25">
      <c r="A245" s="18" t="s">
        <v>20</v>
      </c>
      <c r="B245">
        <v>2526</v>
      </c>
      <c r="C245">
        <f t="shared" si="6"/>
        <v>1.3215228191173394</v>
      </c>
      <c r="D245" s="35" t="s">
        <v>14</v>
      </c>
      <c r="E245">
        <v>602</v>
      </c>
      <c r="F245">
        <f t="shared" si="7"/>
        <v>1.7044081584158599E-2</v>
      </c>
    </row>
    <row r="246" spans="1:6" x14ac:dyDescent="0.25">
      <c r="A246" s="18" t="s">
        <v>20</v>
      </c>
      <c r="B246">
        <v>94</v>
      </c>
      <c r="C246">
        <f t="shared" si="6"/>
        <v>-0.59741771434670099</v>
      </c>
      <c r="D246" s="35" t="s">
        <v>14</v>
      </c>
      <c r="E246">
        <v>1</v>
      </c>
      <c r="F246">
        <f t="shared" si="7"/>
        <v>-0.60814563398875854</v>
      </c>
    </row>
    <row r="247" spans="1:6" x14ac:dyDescent="0.25">
      <c r="A247" s="18" t="s">
        <v>20</v>
      </c>
      <c r="B247">
        <v>1713</v>
      </c>
      <c r="C247">
        <f t="shared" si="6"/>
        <v>0.68003488584996075</v>
      </c>
      <c r="D247" s="35" t="s">
        <v>14</v>
      </c>
      <c r="E247">
        <v>3868</v>
      </c>
      <c r="F247">
        <f t="shared" si="7"/>
        <v>3.4144976773597784</v>
      </c>
    </row>
    <row r="248" spans="1:6" x14ac:dyDescent="0.25">
      <c r="A248" s="18" t="s">
        <v>20</v>
      </c>
      <c r="B248">
        <v>249</v>
      </c>
      <c r="C248">
        <f t="shared" si="6"/>
        <v>-0.47511681686030044</v>
      </c>
      <c r="D248" s="35" t="s">
        <v>14</v>
      </c>
      <c r="E248">
        <v>504</v>
      </c>
      <c r="F248">
        <f t="shared" si="7"/>
        <v>-8.4900331271325402E-2</v>
      </c>
    </row>
    <row r="249" spans="1:6" x14ac:dyDescent="0.25">
      <c r="A249" s="18" t="s">
        <v>20</v>
      </c>
      <c r="B249">
        <v>192</v>
      </c>
      <c r="C249">
        <f t="shared" si="6"/>
        <v>-0.52009198561336389</v>
      </c>
      <c r="D249" s="35" t="s">
        <v>14</v>
      </c>
      <c r="E249">
        <v>14</v>
      </c>
      <c r="F249">
        <f t="shared" si="7"/>
        <v>-0.59462239554874541</v>
      </c>
    </row>
    <row r="250" spans="1:6" x14ac:dyDescent="0.25">
      <c r="A250" s="18" t="s">
        <v>20</v>
      </c>
      <c r="B250">
        <v>247</v>
      </c>
      <c r="C250">
        <f t="shared" si="6"/>
        <v>-0.47669489295689915</v>
      </c>
      <c r="D250" s="35" t="s">
        <v>14</v>
      </c>
      <c r="E250">
        <v>750</v>
      </c>
      <c r="F250">
        <f t="shared" si="7"/>
        <v>0.17100094997815485</v>
      </c>
    </row>
    <row r="251" spans="1:6" x14ac:dyDescent="0.25">
      <c r="A251" s="18" t="s">
        <v>20</v>
      </c>
      <c r="B251">
        <v>2293</v>
      </c>
      <c r="C251">
        <f t="shared" si="6"/>
        <v>1.1376769538635887</v>
      </c>
      <c r="D251" s="35" t="s">
        <v>14</v>
      </c>
      <c r="E251">
        <v>77</v>
      </c>
      <c r="F251">
        <f t="shared" si="7"/>
        <v>-0.52908670157021997</v>
      </c>
    </row>
    <row r="252" spans="1:6" x14ac:dyDescent="0.25">
      <c r="A252" s="18" t="s">
        <v>20</v>
      </c>
      <c r="B252">
        <v>3131</v>
      </c>
      <c r="C252">
        <f t="shared" si="6"/>
        <v>1.7988908383384512</v>
      </c>
      <c r="D252" s="35" t="s">
        <v>14</v>
      </c>
      <c r="E252">
        <v>752</v>
      </c>
      <c r="F252">
        <f t="shared" si="7"/>
        <v>0.17308144819969534</v>
      </c>
    </row>
    <row r="253" spans="1:6" x14ac:dyDescent="0.25">
      <c r="A253" s="18" t="s">
        <v>20</v>
      </c>
      <c r="B253">
        <v>143</v>
      </c>
      <c r="C253">
        <f t="shared" si="6"/>
        <v>-0.55875484998003244</v>
      </c>
      <c r="D253" s="35" t="s">
        <v>14</v>
      </c>
      <c r="E253">
        <v>131</v>
      </c>
      <c r="F253">
        <f t="shared" si="7"/>
        <v>-0.47291324958862674</v>
      </c>
    </row>
    <row r="254" spans="1:6" x14ac:dyDescent="0.25">
      <c r="A254" s="18" t="s">
        <v>20</v>
      </c>
      <c r="B254">
        <v>296</v>
      </c>
      <c r="C254">
        <f t="shared" si="6"/>
        <v>-0.43803202859023055</v>
      </c>
      <c r="D254" s="35" t="s">
        <v>14</v>
      </c>
      <c r="E254">
        <v>87</v>
      </c>
      <c r="F254">
        <f t="shared" si="7"/>
        <v>-0.51868421046251756</v>
      </c>
    </row>
    <row r="255" spans="1:6" x14ac:dyDescent="0.25">
      <c r="A255" s="18" t="s">
        <v>20</v>
      </c>
      <c r="B255">
        <v>170</v>
      </c>
      <c r="C255">
        <f t="shared" si="6"/>
        <v>-0.53745082267594979</v>
      </c>
      <c r="D255" s="35" t="s">
        <v>14</v>
      </c>
      <c r="E255">
        <v>1063</v>
      </c>
      <c r="F255">
        <f t="shared" si="7"/>
        <v>0.49659892164924146</v>
      </c>
    </row>
    <row r="256" spans="1:6" x14ac:dyDescent="0.25">
      <c r="A256" s="18" t="s">
        <v>20</v>
      </c>
      <c r="B256">
        <v>86</v>
      </c>
      <c r="C256">
        <f t="shared" si="6"/>
        <v>-0.60373001873309584</v>
      </c>
      <c r="D256" s="35" t="s">
        <v>14</v>
      </c>
      <c r="E256">
        <v>76</v>
      </c>
      <c r="F256">
        <f t="shared" si="7"/>
        <v>-0.53012695068099025</v>
      </c>
    </row>
    <row r="257" spans="1:6" x14ac:dyDescent="0.25">
      <c r="A257" s="18" t="s">
        <v>20</v>
      </c>
      <c r="B257">
        <v>6286</v>
      </c>
      <c r="C257">
        <f t="shared" si="6"/>
        <v>4.2883058807229277</v>
      </c>
      <c r="D257" s="35" t="s">
        <v>14</v>
      </c>
      <c r="E257">
        <v>4428</v>
      </c>
      <c r="F257">
        <f t="shared" si="7"/>
        <v>3.9970371793911155</v>
      </c>
    </row>
    <row r="258" spans="1:6" x14ac:dyDescent="0.25">
      <c r="A258" s="18" t="s">
        <v>20</v>
      </c>
      <c r="B258">
        <v>3727</v>
      </c>
      <c r="C258">
        <f t="shared" si="6"/>
        <v>2.2691575151248689</v>
      </c>
      <c r="D258" s="35" t="s">
        <v>14</v>
      </c>
      <c r="E258">
        <v>58</v>
      </c>
      <c r="F258">
        <f t="shared" si="7"/>
        <v>-0.54885143467485464</v>
      </c>
    </row>
    <row r="259" spans="1:6" x14ac:dyDescent="0.25">
      <c r="A259" s="18" t="s">
        <v>20</v>
      </c>
      <c r="B259">
        <v>1605</v>
      </c>
      <c r="C259">
        <f t="shared" ref="C259:C322" si="8">STANDARDIZE(B259,AVERAGE($B$2:$B$566),_xlfn.STDEV.S($B$2:$B$566))</f>
        <v>0.59481877663363003</v>
      </c>
      <c r="D259" s="35" t="s">
        <v>14</v>
      </c>
      <c r="E259">
        <v>111</v>
      </c>
      <c r="F259">
        <f t="shared" ref="F259:F322" si="9">STANDARDIZE(E259,AVERAGE($E$2:$E$365),_xlfn.STDEV.S($E$2:$E$365))</f>
        <v>-0.49371823180403163</v>
      </c>
    </row>
    <row r="260" spans="1:6" x14ac:dyDescent="0.25">
      <c r="A260" s="18" t="s">
        <v>20</v>
      </c>
      <c r="B260">
        <v>2120</v>
      </c>
      <c r="C260">
        <f t="shared" si="8"/>
        <v>1.0011733715077997</v>
      </c>
      <c r="D260" s="35" t="s">
        <v>14</v>
      </c>
      <c r="E260">
        <v>2955</v>
      </c>
      <c r="F260">
        <f t="shared" si="9"/>
        <v>2.4647502392265448</v>
      </c>
    </row>
    <row r="261" spans="1:6" x14ac:dyDescent="0.25">
      <c r="A261" s="18" t="s">
        <v>20</v>
      </c>
      <c r="B261">
        <v>50</v>
      </c>
      <c r="C261">
        <f t="shared" si="8"/>
        <v>-0.63213538847187278</v>
      </c>
      <c r="D261" s="35" t="s">
        <v>14</v>
      </c>
      <c r="E261">
        <v>1657</v>
      </c>
      <c r="F261">
        <f t="shared" si="9"/>
        <v>1.1145068934467668</v>
      </c>
    </row>
    <row r="262" spans="1:6" x14ac:dyDescent="0.25">
      <c r="A262" s="18" t="s">
        <v>20</v>
      </c>
      <c r="B262">
        <v>2080</v>
      </c>
      <c r="C262">
        <f t="shared" si="8"/>
        <v>0.96961184957582536</v>
      </c>
      <c r="D262" s="35" t="s">
        <v>14</v>
      </c>
      <c r="E262">
        <v>926</v>
      </c>
      <c r="F262">
        <f t="shared" si="9"/>
        <v>0.35408479347371796</v>
      </c>
    </row>
    <row r="263" spans="1:6" x14ac:dyDescent="0.25">
      <c r="A263" s="18" t="s">
        <v>20</v>
      </c>
      <c r="B263">
        <v>2105</v>
      </c>
      <c r="C263">
        <f t="shared" si="8"/>
        <v>0.98933780078330935</v>
      </c>
      <c r="D263" s="35" t="s">
        <v>14</v>
      </c>
      <c r="E263">
        <v>77</v>
      </c>
      <c r="F263">
        <f t="shared" si="9"/>
        <v>-0.52908670157021997</v>
      </c>
    </row>
    <row r="264" spans="1:6" x14ac:dyDescent="0.25">
      <c r="A264" s="18" t="s">
        <v>20</v>
      </c>
      <c r="B264">
        <v>2436</v>
      </c>
      <c r="C264">
        <f t="shared" si="8"/>
        <v>1.2505093947703971</v>
      </c>
      <c r="D264" s="35" t="s">
        <v>14</v>
      </c>
      <c r="E264">
        <v>1748</v>
      </c>
      <c r="F264">
        <f t="shared" si="9"/>
        <v>1.209169562526859</v>
      </c>
    </row>
    <row r="265" spans="1:6" x14ac:dyDescent="0.25">
      <c r="A265" s="18" t="s">
        <v>20</v>
      </c>
      <c r="B265">
        <v>80</v>
      </c>
      <c r="C265">
        <f t="shared" si="8"/>
        <v>-0.60846424702289204</v>
      </c>
      <c r="D265" s="35" t="s">
        <v>14</v>
      </c>
      <c r="E265">
        <v>79</v>
      </c>
      <c r="F265">
        <f t="shared" si="9"/>
        <v>-0.52700620334867943</v>
      </c>
    </row>
    <row r="266" spans="1:6" x14ac:dyDescent="0.25">
      <c r="A266" s="18" t="s">
        <v>20</v>
      </c>
      <c r="B266">
        <v>42</v>
      </c>
      <c r="C266">
        <f t="shared" si="8"/>
        <v>-0.63844769285826763</v>
      </c>
      <c r="D266" s="35" t="s">
        <v>14</v>
      </c>
      <c r="E266">
        <v>889</v>
      </c>
      <c r="F266">
        <f t="shared" si="9"/>
        <v>0.3155955763752189</v>
      </c>
    </row>
    <row r="267" spans="1:6" x14ac:dyDescent="0.25">
      <c r="A267" s="18" t="s">
        <v>20</v>
      </c>
      <c r="B267">
        <v>139</v>
      </c>
      <c r="C267">
        <f t="shared" si="8"/>
        <v>-0.56191100217322987</v>
      </c>
      <c r="D267" s="35" t="s">
        <v>14</v>
      </c>
      <c r="E267">
        <v>56</v>
      </c>
      <c r="F267">
        <f t="shared" si="9"/>
        <v>-0.55093193289639508</v>
      </c>
    </row>
    <row r="268" spans="1:6" x14ac:dyDescent="0.25">
      <c r="A268" s="18" t="s">
        <v>20</v>
      </c>
      <c r="B268">
        <v>159</v>
      </c>
      <c r="C268">
        <f t="shared" si="8"/>
        <v>-0.54613024120724274</v>
      </c>
      <c r="D268" s="35" t="s">
        <v>14</v>
      </c>
      <c r="E268">
        <v>1</v>
      </c>
      <c r="F268">
        <f t="shared" si="9"/>
        <v>-0.60814563398875854</v>
      </c>
    </row>
    <row r="269" spans="1:6" x14ac:dyDescent="0.25">
      <c r="A269" s="18" t="s">
        <v>20</v>
      </c>
      <c r="B269">
        <v>381</v>
      </c>
      <c r="C269">
        <f t="shared" si="8"/>
        <v>-0.37096379448478506</v>
      </c>
      <c r="D269" s="35" t="s">
        <v>14</v>
      </c>
      <c r="E269">
        <v>83</v>
      </c>
      <c r="F269">
        <f t="shared" si="9"/>
        <v>-0.52284520690559844</v>
      </c>
    </row>
    <row r="270" spans="1:6" x14ac:dyDescent="0.25">
      <c r="A270" s="18" t="s">
        <v>20</v>
      </c>
      <c r="B270">
        <v>194</v>
      </c>
      <c r="C270">
        <f t="shared" si="8"/>
        <v>-0.51851390951676513</v>
      </c>
      <c r="D270" s="35" t="s">
        <v>14</v>
      </c>
      <c r="E270">
        <v>2025</v>
      </c>
      <c r="F270">
        <f t="shared" si="9"/>
        <v>1.4973185662102169</v>
      </c>
    </row>
    <row r="271" spans="1:6" x14ac:dyDescent="0.25">
      <c r="A271" s="18" t="s">
        <v>20</v>
      </c>
      <c r="B271">
        <v>106</v>
      </c>
      <c r="C271">
        <f t="shared" si="8"/>
        <v>-0.58794925776710871</v>
      </c>
      <c r="D271" s="35" t="s">
        <v>14</v>
      </c>
      <c r="E271">
        <v>14</v>
      </c>
      <c r="F271">
        <f t="shared" si="9"/>
        <v>-0.59462239554874541</v>
      </c>
    </row>
    <row r="272" spans="1:6" x14ac:dyDescent="0.25">
      <c r="A272" s="18" t="s">
        <v>20</v>
      </c>
      <c r="B272">
        <v>142</v>
      </c>
      <c r="C272">
        <f t="shared" si="8"/>
        <v>-0.55954388802833177</v>
      </c>
      <c r="D272" s="35" t="s">
        <v>14</v>
      </c>
      <c r="E272">
        <v>656</v>
      </c>
      <c r="F272">
        <f t="shared" si="9"/>
        <v>7.3217533565751822E-2</v>
      </c>
    </row>
    <row r="273" spans="1:6" x14ac:dyDescent="0.25">
      <c r="A273" s="18" t="s">
        <v>20</v>
      </c>
      <c r="B273">
        <v>211</v>
      </c>
      <c r="C273">
        <f t="shared" si="8"/>
        <v>-0.50510026269567609</v>
      </c>
      <c r="D273" s="35" t="s">
        <v>14</v>
      </c>
      <c r="E273">
        <v>1596</v>
      </c>
      <c r="F273">
        <f t="shared" si="9"/>
        <v>1.0510516976897819</v>
      </c>
    </row>
    <row r="274" spans="1:6" x14ac:dyDescent="0.25">
      <c r="A274" s="18" t="s">
        <v>20</v>
      </c>
      <c r="B274">
        <v>2756</v>
      </c>
      <c r="C274">
        <f t="shared" si="8"/>
        <v>1.5030015702261919</v>
      </c>
      <c r="D274" s="35" t="s">
        <v>14</v>
      </c>
      <c r="E274">
        <v>10</v>
      </c>
      <c r="F274">
        <f t="shared" si="9"/>
        <v>-0.5987833919918264</v>
      </c>
    </row>
    <row r="275" spans="1:6" x14ac:dyDescent="0.25">
      <c r="A275" s="18" t="s">
        <v>20</v>
      </c>
      <c r="B275">
        <v>173</v>
      </c>
      <c r="C275">
        <f t="shared" si="8"/>
        <v>-0.53508370853105169</v>
      </c>
      <c r="D275" s="35" t="s">
        <v>14</v>
      </c>
      <c r="E275">
        <v>1121</v>
      </c>
      <c r="F275">
        <f t="shared" si="9"/>
        <v>0.55693337007391563</v>
      </c>
    </row>
    <row r="276" spans="1:6" x14ac:dyDescent="0.25">
      <c r="A276" s="18" t="s">
        <v>20</v>
      </c>
      <c r="B276">
        <v>87</v>
      </c>
      <c r="C276">
        <f t="shared" si="8"/>
        <v>-0.60294098068479651</v>
      </c>
      <c r="D276" s="35" t="s">
        <v>14</v>
      </c>
      <c r="E276">
        <v>15</v>
      </c>
      <c r="F276">
        <f t="shared" si="9"/>
        <v>-0.59358214643797513</v>
      </c>
    </row>
    <row r="277" spans="1:6" x14ac:dyDescent="0.25">
      <c r="A277" s="18" t="s">
        <v>20</v>
      </c>
      <c r="B277">
        <v>1572</v>
      </c>
      <c r="C277">
        <f t="shared" si="8"/>
        <v>0.56878052103975119</v>
      </c>
      <c r="D277" s="35" t="s">
        <v>14</v>
      </c>
      <c r="E277">
        <v>191</v>
      </c>
      <c r="F277">
        <f t="shared" si="9"/>
        <v>-0.41049830294241202</v>
      </c>
    </row>
    <row r="278" spans="1:6" x14ac:dyDescent="0.25">
      <c r="A278" s="18" t="s">
        <v>20</v>
      </c>
      <c r="B278">
        <v>2346</v>
      </c>
      <c r="C278">
        <f t="shared" si="8"/>
        <v>1.1794959704234549</v>
      </c>
      <c r="D278" s="35" t="s">
        <v>14</v>
      </c>
      <c r="E278">
        <v>16</v>
      </c>
      <c r="F278">
        <f t="shared" si="9"/>
        <v>-0.59254189732720486</v>
      </c>
    </row>
    <row r="279" spans="1:6" x14ac:dyDescent="0.25">
      <c r="A279" s="18" t="s">
        <v>20</v>
      </c>
      <c r="B279">
        <v>115</v>
      </c>
      <c r="C279">
        <f t="shared" si="8"/>
        <v>-0.58084791533241453</v>
      </c>
      <c r="D279" s="35" t="s">
        <v>14</v>
      </c>
      <c r="E279">
        <v>17</v>
      </c>
      <c r="F279">
        <f t="shared" si="9"/>
        <v>-0.59150164821643469</v>
      </c>
    </row>
    <row r="280" spans="1:6" x14ac:dyDescent="0.25">
      <c r="A280" s="18" t="s">
        <v>20</v>
      </c>
      <c r="B280">
        <v>85</v>
      </c>
      <c r="C280">
        <f t="shared" si="8"/>
        <v>-0.60451905678139528</v>
      </c>
      <c r="D280" s="35" t="s">
        <v>14</v>
      </c>
      <c r="E280">
        <v>34</v>
      </c>
      <c r="F280">
        <f t="shared" si="9"/>
        <v>-0.57381741333334046</v>
      </c>
    </row>
    <row r="281" spans="1:6" x14ac:dyDescent="0.25">
      <c r="A281" s="18" t="s">
        <v>20</v>
      </c>
      <c r="B281">
        <v>144</v>
      </c>
      <c r="C281">
        <f t="shared" si="8"/>
        <v>-0.55796581193173311</v>
      </c>
      <c r="D281" s="35" t="s">
        <v>14</v>
      </c>
      <c r="E281">
        <v>1</v>
      </c>
      <c r="F281">
        <f t="shared" si="9"/>
        <v>-0.60814563398875854</v>
      </c>
    </row>
    <row r="282" spans="1:6" x14ac:dyDescent="0.25">
      <c r="A282" s="18" t="s">
        <v>20</v>
      </c>
      <c r="B282">
        <v>2443</v>
      </c>
      <c r="C282">
        <f t="shared" si="8"/>
        <v>1.2560326611084927</v>
      </c>
      <c r="D282" s="35" t="s">
        <v>14</v>
      </c>
      <c r="E282">
        <v>1274</v>
      </c>
      <c r="F282">
        <f t="shared" si="9"/>
        <v>0.71609148402176315</v>
      </c>
    </row>
    <row r="283" spans="1:6" x14ac:dyDescent="0.25">
      <c r="A283" s="18" t="s">
        <v>20</v>
      </c>
      <c r="B283">
        <v>64</v>
      </c>
      <c r="C283">
        <f t="shared" si="8"/>
        <v>-0.62108885579568174</v>
      </c>
      <c r="D283" s="35" t="s">
        <v>14</v>
      </c>
      <c r="E283">
        <v>210</v>
      </c>
      <c r="F283">
        <f t="shared" si="9"/>
        <v>-0.39073356983777741</v>
      </c>
    </row>
    <row r="284" spans="1:6" x14ac:dyDescent="0.25">
      <c r="A284" s="18" t="s">
        <v>20</v>
      </c>
      <c r="B284">
        <v>268</v>
      </c>
      <c r="C284">
        <f t="shared" si="8"/>
        <v>-0.46012509394261258</v>
      </c>
      <c r="D284" s="35" t="s">
        <v>14</v>
      </c>
      <c r="E284">
        <v>248</v>
      </c>
      <c r="F284">
        <f t="shared" si="9"/>
        <v>-0.35120410362850807</v>
      </c>
    </row>
    <row r="285" spans="1:6" x14ac:dyDescent="0.25">
      <c r="A285" s="18" t="s">
        <v>20</v>
      </c>
      <c r="B285">
        <v>195</v>
      </c>
      <c r="C285">
        <f t="shared" si="8"/>
        <v>-0.5177248714684658</v>
      </c>
      <c r="D285" s="35" t="s">
        <v>14</v>
      </c>
      <c r="E285">
        <v>513</v>
      </c>
      <c r="F285">
        <f t="shared" si="9"/>
        <v>-7.5538089274393191E-2</v>
      </c>
    </row>
    <row r="286" spans="1:6" x14ac:dyDescent="0.25">
      <c r="A286" s="18" t="s">
        <v>20</v>
      </c>
      <c r="B286">
        <v>186</v>
      </c>
      <c r="C286">
        <f t="shared" si="8"/>
        <v>-0.52482621390315998</v>
      </c>
      <c r="D286" s="35" t="s">
        <v>14</v>
      </c>
      <c r="E286">
        <v>3410</v>
      </c>
      <c r="F286">
        <f t="shared" si="9"/>
        <v>2.938063584627006</v>
      </c>
    </row>
    <row r="287" spans="1:6" x14ac:dyDescent="0.25">
      <c r="A287" s="18" t="s">
        <v>20</v>
      </c>
      <c r="B287">
        <v>460</v>
      </c>
      <c r="C287">
        <f t="shared" si="8"/>
        <v>-0.30862978866913576</v>
      </c>
      <c r="D287" s="35" t="s">
        <v>14</v>
      </c>
      <c r="E287">
        <v>10</v>
      </c>
      <c r="F287">
        <f t="shared" si="9"/>
        <v>-0.5987833919918264</v>
      </c>
    </row>
    <row r="288" spans="1:6" x14ac:dyDescent="0.25">
      <c r="A288" s="18" t="s">
        <v>20</v>
      </c>
      <c r="B288">
        <v>2528</v>
      </c>
      <c r="C288">
        <f t="shared" si="8"/>
        <v>1.323100895213938</v>
      </c>
      <c r="D288" s="35" t="s">
        <v>14</v>
      </c>
      <c r="E288">
        <v>2201</v>
      </c>
      <c r="F288">
        <f t="shared" si="9"/>
        <v>1.6804024097057799</v>
      </c>
    </row>
    <row r="289" spans="1:6" x14ac:dyDescent="0.25">
      <c r="A289" s="18" t="s">
        <v>20</v>
      </c>
      <c r="B289">
        <v>3657</v>
      </c>
      <c r="C289">
        <f t="shared" si="8"/>
        <v>2.2139248517439141</v>
      </c>
      <c r="D289" s="35" t="s">
        <v>14</v>
      </c>
      <c r="E289">
        <v>676</v>
      </c>
      <c r="F289">
        <f t="shared" si="9"/>
        <v>9.4022515781156724E-2</v>
      </c>
    </row>
    <row r="290" spans="1:6" x14ac:dyDescent="0.25">
      <c r="A290" s="18" t="s">
        <v>20</v>
      </c>
      <c r="B290">
        <v>131</v>
      </c>
      <c r="C290">
        <f t="shared" si="8"/>
        <v>-0.56822330655962472</v>
      </c>
      <c r="D290" s="35" t="s">
        <v>14</v>
      </c>
      <c r="E290">
        <v>831</v>
      </c>
      <c r="F290">
        <f t="shared" si="9"/>
        <v>0.25526112795054468</v>
      </c>
    </row>
    <row r="291" spans="1:6" x14ac:dyDescent="0.25">
      <c r="A291" s="18" t="s">
        <v>20</v>
      </c>
      <c r="B291">
        <v>239</v>
      </c>
      <c r="C291">
        <f t="shared" si="8"/>
        <v>-0.483007197343294</v>
      </c>
      <c r="D291" s="35" t="s">
        <v>14</v>
      </c>
      <c r="E291">
        <v>859</v>
      </c>
      <c r="F291">
        <f t="shared" si="9"/>
        <v>0.28438810305211154</v>
      </c>
    </row>
    <row r="292" spans="1:6" x14ac:dyDescent="0.25">
      <c r="A292" s="18" t="s">
        <v>20</v>
      </c>
      <c r="B292">
        <v>78</v>
      </c>
      <c r="C292">
        <f t="shared" si="8"/>
        <v>-0.6100423231194908</v>
      </c>
      <c r="D292" s="35" t="s">
        <v>14</v>
      </c>
      <c r="E292">
        <v>45</v>
      </c>
      <c r="F292">
        <f t="shared" si="9"/>
        <v>-0.56237467311486777</v>
      </c>
    </row>
    <row r="293" spans="1:6" x14ac:dyDescent="0.25">
      <c r="A293" s="18" t="s">
        <v>20</v>
      </c>
      <c r="B293">
        <v>1773</v>
      </c>
      <c r="C293">
        <f t="shared" si="8"/>
        <v>0.72737716874792224</v>
      </c>
      <c r="D293" s="35" t="s">
        <v>14</v>
      </c>
      <c r="E293">
        <v>6</v>
      </c>
      <c r="F293">
        <f t="shared" si="9"/>
        <v>-0.60294438843490739</v>
      </c>
    </row>
    <row r="294" spans="1:6" x14ac:dyDescent="0.25">
      <c r="A294" s="18" t="s">
        <v>20</v>
      </c>
      <c r="B294">
        <v>32</v>
      </c>
      <c r="C294">
        <f t="shared" si="8"/>
        <v>-0.64633807334126125</v>
      </c>
      <c r="D294" s="35" t="s">
        <v>14</v>
      </c>
      <c r="E294">
        <v>7</v>
      </c>
      <c r="F294">
        <f t="shared" si="9"/>
        <v>-0.60190413932413711</v>
      </c>
    </row>
    <row r="295" spans="1:6" x14ac:dyDescent="0.25">
      <c r="A295" s="18" t="s">
        <v>20</v>
      </c>
      <c r="B295">
        <v>369</v>
      </c>
      <c r="C295">
        <f t="shared" si="8"/>
        <v>-0.38043225106437739</v>
      </c>
      <c r="D295" s="35" t="s">
        <v>14</v>
      </c>
      <c r="E295">
        <v>31</v>
      </c>
      <c r="F295">
        <f t="shared" si="9"/>
        <v>-0.57693816066565118</v>
      </c>
    </row>
    <row r="296" spans="1:6" x14ac:dyDescent="0.25">
      <c r="A296" s="18" t="s">
        <v>20</v>
      </c>
      <c r="B296">
        <v>89</v>
      </c>
      <c r="C296">
        <f t="shared" si="8"/>
        <v>-0.60136290458819786</v>
      </c>
      <c r="D296" s="35" t="s">
        <v>14</v>
      </c>
      <c r="E296">
        <v>78</v>
      </c>
      <c r="F296">
        <f t="shared" si="9"/>
        <v>-0.5280464524594497</v>
      </c>
    </row>
    <row r="297" spans="1:6" x14ac:dyDescent="0.25">
      <c r="A297" s="18" t="s">
        <v>20</v>
      </c>
      <c r="B297">
        <v>147</v>
      </c>
      <c r="C297">
        <f t="shared" si="8"/>
        <v>-0.55559869778683502</v>
      </c>
      <c r="D297" s="35" t="s">
        <v>14</v>
      </c>
      <c r="E297">
        <v>1225</v>
      </c>
      <c r="F297">
        <f t="shared" si="9"/>
        <v>0.66511927759402112</v>
      </c>
    </row>
    <row r="298" spans="1:6" x14ac:dyDescent="0.25">
      <c r="A298" s="18" t="s">
        <v>20</v>
      </c>
      <c r="B298">
        <v>126</v>
      </c>
      <c r="C298">
        <f t="shared" si="8"/>
        <v>-0.57216849680112158</v>
      </c>
      <c r="D298" s="35" t="s">
        <v>14</v>
      </c>
      <c r="E298">
        <v>1</v>
      </c>
      <c r="F298">
        <f t="shared" si="9"/>
        <v>-0.60814563398875854</v>
      </c>
    </row>
    <row r="299" spans="1:6" x14ac:dyDescent="0.25">
      <c r="A299" s="18" t="s">
        <v>20</v>
      </c>
      <c r="B299">
        <v>2218</v>
      </c>
      <c r="C299">
        <f t="shared" si="8"/>
        <v>1.0784991002411368</v>
      </c>
      <c r="D299" s="35" t="s">
        <v>14</v>
      </c>
      <c r="E299">
        <v>67</v>
      </c>
      <c r="F299">
        <f t="shared" si="9"/>
        <v>-0.53948919267792239</v>
      </c>
    </row>
    <row r="300" spans="1:6" x14ac:dyDescent="0.25">
      <c r="A300" s="18" t="s">
        <v>20</v>
      </c>
      <c r="B300">
        <v>202</v>
      </c>
      <c r="C300">
        <f t="shared" si="8"/>
        <v>-0.51220160513037027</v>
      </c>
      <c r="D300" s="35" t="s">
        <v>14</v>
      </c>
      <c r="E300">
        <v>19</v>
      </c>
      <c r="F300">
        <f t="shared" si="9"/>
        <v>-0.58942114999489414</v>
      </c>
    </row>
    <row r="301" spans="1:6" x14ac:dyDescent="0.25">
      <c r="A301" s="18" t="s">
        <v>20</v>
      </c>
      <c r="B301">
        <v>140</v>
      </c>
      <c r="C301">
        <f t="shared" si="8"/>
        <v>-0.56112196412493054</v>
      </c>
      <c r="D301" s="35" t="s">
        <v>14</v>
      </c>
      <c r="E301">
        <v>2108</v>
      </c>
      <c r="F301">
        <f t="shared" si="9"/>
        <v>1.5836592424041473</v>
      </c>
    </row>
    <row r="302" spans="1:6" x14ac:dyDescent="0.25">
      <c r="A302" s="18" t="s">
        <v>20</v>
      </c>
      <c r="B302">
        <v>1052</v>
      </c>
      <c r="C302">
        <f t="shared" si="8"/>
        <v>0.15848073592408463</v>
      </c>
      <c r="D302" s="35" t="s">
        <v>14</v>
      </c>
      <c r="E302">
        <v>679</v>
      </c>
      <c r="F302">
        <f t="shared" si="9"/>
        <v>9.7143263113467451E-2</v>
      </c>
    </row>
    <row r="303" spans="1:6" x14ac:dyDescent="0.25">
      <c r="A303" s="18" t="s">
        <v>20</v>
      </c>
      <c r="B303">
        <v>247</v>
      </c>
      <c r="C303">
        <f t="shared" si="8"/>
        <v>-0.47669489295689915</v>
      </c>
      <c r="D303" s="35" t="s">
        <v>14</v>
      </c>
      <c r="E303">
        <v>36</v>
      </c>
      <c r="F303">
        <f t="shared" si="9"/>
        <v>-0.57173691511180003</v>
      </c>
    </row>
    <row r="304" spans="1:6" x14ac:dyDescent="0.25">
      <c r="A304" s="18" t="s">
        <v>20</v>
      </c>
      <c r="B304">
        <v>84</v>
      </c>
      <c r="C304">
        <f t="shared" si="8"/>
        <v>-0.60530809482969461</v>
      </c>
      <c r="D304" s="35" t="s">
        <v>14</v>
      </c>
      <c r="E304">
        <v>47</v>
      </c>
      <c r="F304">
        <f t="shared" si="9"/>
        <v>-0.56029417489332733</v>
      </c>
    </row>
    <row r="305" spans="1:6" x14ac:dyDescent="0.25">
      <c r="A305" s="18" t="s">
        <v>20</v>
      </c>
      <c r="B305">
        <v>88</v>
      </c>
      <c r="C305">
        <f t="shared" si="8"/>
        <v>-0.60215194263649718</v>
      </c>
      <c r="D305" s="35" t="s">
        <v>14</v>
      </c>
      <c r="E305">
        <v>70</v>
      </c>
      <c r="F305">
        <f t="shared" si="9"/>
        <v>-0.53636844534561168</v>
      </c>
    </row>
    <row r="306" spans="1:6" x14ac:dyDescent="0.25">
      <c r="A306" s="18" t="s">
        <v>20</v>
      </c>
      <c r="B306">
        <v>156</v>
      </c>
      <c r="C306">
        <f t="shared" si="8"/>
        <v>-0.54849735535214084</v>
      </c>
      <c r="D306" s="35" t="s">
        <v>14</v>
      </c>
      <c r="E306">
        <v>154</v>
      </c>
      <c r="F306">
        <f t="shared" si="9"/>
        <v>-0.44898752004091108</v>
      </c>
    </row>
    <row r="307" spans="1:6" x14ac:dyDescent="0.25">
      <c r="A307" s="18" t="s">
        <v>20</v>
      </c>
      <c r="B307">
        <v>2985</v>
      </c>
      <c r="C307">
        <f t="shared" si="8"/>
        <v>1.6836912832867448</v>
      </c>
      <c r="D307" s="35" t="s">
        <v>14</v>
      </c>
      <c r="E307">
        <v>22</v>
      </c>
      <c r="F307">
        <f t="shared" si="9"/>
        <v>-0.58630040266258343</v>
      </c>
    </row>
    <row r="308" spans="1:6" x14ac:dyDescent="0.25">
      <c r="A308" s="18" t="s">
        <v>20</v>
      </c>
      <c r="B308">
        <v>762</v>
      </c>
      <c r="C308">
        <f t="shared" si="8"/>
        <v>-7.0340298082729402E-2</v>
      </c>
      <c r="D308" s="35" t="s">
        <v>14</v>
      </c>
      <c r="E308">
        <v>1758</v>
      </c>
      <c r="F308">
        <f t="shared" si="9"/>
        <v>1.2195720536345616</v>
      </c>
    </row>
    <row r="309" spans="1:6" x14ac:dyDescent="0.25">
      <c r="A309" s="18" t="s">
        <v>20</v>
      </c>
      <c r="B309">
        <v>554</v>
      </c>
      <c r="C309">
        <f t="shared" si="8"/>
        <v>-0.23446021212899601</v>
      </c>
      <c r="D309" s="35" t="s">
        <v>14</v>
      </c>
      <c r="E309">
        <v>94</v>
      </c>
      <c r="F309">
        <f t="shared" si="9"/>
        <v>-0.51140246668712575</v>
      </c>
    </row>
    <row r="310" spans="1:6" x14ac:dyDescent="0.25">
      <c r="A310" s="18" t="s">
        <v>20</v>
      </c>
      <c r="B310">
        <v>135</v>
      </c>
      <c r="C310">
        <f t="shared" si="8"/>
        <v>-0.56506715436642729</v>
      </c>
      <c r="D310" s="35" t="s">
        <v>14</v>
      </c>
      <c r="E310">
        <v>33</v>
      </c>
      <c r="F310">
        <f t="shared" si="9"/>
        <v>-0.57485766244411074</v>
      </c>
    </row>
    <row r="311" spans="1:6" x14ac:dyDescent="0.25">
      <c r="A311" s="18" t="s">
        <v>20</v>
      </c>
      <c r="B311">
        <v>122</v>
      </c>
      <c r="C311">
        <f t="shared" si="8"/>
        <v>-0.57532464899431901</v>
      </c>
      <c r="D311" s="35" t="s">
        <v>14</v>
      </c>
      <c r="E311">
        <v>1</v>
      </c>
      <c r="F311">
        <f t="shared" si="9"/>
        <v>-0.60814563398875854</v>
      </c>
    </row>
    <row r="312" spans="1:6" x14ac:dyDescent="0.25">
      <c r="A312" s="18" t="s">
        <v>20</v>
      </c>
      <c r="B312">
        <v>221</v>
      </c>
      <c r="C312">
        <f t="shared" si="8"/>
        <v>-0.49720988221268247</v>
      </c>
      <c r="D312" s="35" t="s">
        <v>14</v>
      </c>
      <c r="E312">
        <v>31</v>
      </c>
      <c r="F312">
        <f t="shared" si="9"/>
        <v>-0.57693816066565118</v>
      </c>
    </row>
    <row r="313" spans="1:6" x14ac:dyDescent="0.25">
      <c r="A313" s="18" t="s">
        <v>20</v>
      </c>
      <c r="B313">
        <v>126</v>
      </c>
      <c r="C313">
        <f t="shared" si="8"/>
        <v>-0.57216849680112158</v>
      </c>
      <c r="D313" s="35" t="s">
        <v>14</v>
      </c>
      <c r="E313">
        <v>35</v>
      </c>
      <c r="F313">
        <f t="shared" si="9"/>
        <v>-0.57277716422257019</v>
      </c>
    </row>
    <row r="314" spans="1:6" x14ac:dyDescent="0.25">
      <c r="A314" s="18" t="s">
        <v>20</v>
      </c>
      <c r="B314">
        <v>1022</v>
      </c>
      <c r="C314">
        <f t="shared" si="8"/>
        <v>0.13480959447510385</v>
      </c>
      <c r="D314" s="35" t="s">
        <v>14</v>
      </c>
      <c r="E314">
        <v>63</v>
      </c>
      <c r="F314">
        <f t="shared" si="9"/>
        <v>-0.54365018912100338</v>
      </c>
    </row>
    <row r="315" spans="1:6" x14ac:dyDescent="0.25">
      <c r="A315" s="18" t="s">
        <v>20</v>
      </c>
      <c r="B315">
        <v>3177</v>
      </c>
      <c r="C315">
        <f t="shared" si="8"/>
        <v>1.8351865885602217</v>
      </c>
      <c r="D315" s="35" t="s">
        <v>14</v>
      </c>
      <c r="E315">
        <v>526</v>
      </c>
      <c r="F315">
        <f t="shared" si="9"/>
        <v>-6.2014850834380013E-2</v>
      </c>
    </row>
    <row r="316" spans="1:6" x14ac:dyDescent="0.25">
      <c r="A316" s="18" t="s">
        <v>20</v>
      </c>
      <c r="B316">
        <v>198</v>
      </c>
      <c r="C316">
        <f t="shared" si="8"/>
        <v>-0.5153577573235677</v>
      </c>
      <c r="D316" s="35" t="s">
        <v>14</v>
      </c>
      <c r="E316">
        <v>121</v>
      </c>
      <c r="F316">
        <f t="shared" si="9"/>
        <v>-0.48331574069632915</v>
      </c>
    </row>
    <row r="317" spans="1:6" x14ac:dyDescent="0.25">
      <c r="A317" s="18" t="s">
        <v>20</v>
      </c>
      <c r="B317">
        <v>85</v>
      </c>
      <c r="C317">
        <f t="shared" si="8"/>
        <v>-0.60451905678139528</v>
      </c>
      <c r="D317" s="35" t="s">
        <v>14</v>
      </c>
      <c r="E317">
        <v>67</v>
      </c>
      <c r="F317">
        <f t="shared" si="9"/>
        <v>-0.53948919267792239</v>
      </c>
    </row>
    <row r="318" spans="1:6" x14ac:dyDescent="0.25">
      <c r="A318" s="18" t="s">
        <v>20</v>
      </c>
      <c r="B318">
        <v>3596</v>
      </c>
      <c r="C318">
        <f t="shared" si="8"/>
        <v>2.1657935307976528</v>
      </c>
      <c r="D318" s="35" t="s">
        <v>14</v>
      </c>
      <c r="E318">
        <v>57</v>
      </c>
      <c r="F318">
        <f t="shared" si="9"/>
        <v>-0.54989168378562481</v>
      </c>
    </row>
    <row r="319" spans="1:6" x14ac:dyDescent="0.25">
      <c r="A319" s="18" t="s">
        <v>20</v>
      </c>
      <c r="B319">
        <v>244</v>
      </c>
      <c r="C319">
        <f t="shared" si="8"/>
        <v>-0.47906200710179719</v>
      </c>
      <c r="D319" s="35" t="s">
        <v>14</v>
      </c>
      <c r="E319">
        <v>1229</v>
      </c>
      <c r="F319">
        <f t="shared" si="9"/>
        <v>0.66928027403710211</v>
      </c>
    </row>
    <row r="320" spans="1:6" x14ac:dyDescent="0.25">
      <c r="A320" s="18" t="s">
        <v>20</v>
      </c>
      <c r="B320">
        <v>5180</v>
      </c>
      <c r="C320">
        <f t="shared" si="8"/>
        <v>3.4156297993038374</v>
      </c>
      <c r="D320" s="35" t="s">
        <v>14</v>
      </c>
      <c r="E320">
        <v>12</v>
      </c>
      <c r="F320">
        <f t="shared" si="9"/>
        <v>-0.59670289377028585</v>
      </c>
    </row>
    <row r="321" spans="1:6" x14ac:dyDescent="0.25">
      <c r="A321" s="18" t="s">
        <v>20</v>
      </c>
      <c r="B321">
        <v>589</v>
      </c>
      <c r="C321">
        <f t="shared" si="8"/>
        <v>-0.20684388043851845</v>
      </c>
      <c r="D321" s="35" t="s">
        <v>14</v>
      </c>
      <c r="E321">
        <v>452</v>
      </c>
      <c r="F321">
        <f t="shared" si="9"/>
        <v>-0.13899328503137812</v>
      </c>
    </row>
    <row r="322" spans="1:6" x14ac:dyDescent="0.25">
      <c r="A322" s="18" t="s">
        <v>20</v>
      </c>
      <c r="B322">
        <v>2725</v>
      </c>
      <c r="C322">
        <f t="shared" si="8"/>
        <v>1.4785413907289118</v>
      </c>
      <c r="D322" s="35" t="s">
        <v>14</v>
      </c>
      <c r="E322">
        <v>1886</v>
      </c>
      <c r="F322">
        <f t="shared" si="9"/>
        <v>1.352723939813153</v>
      </c>
    </row>
    <row r="323" spans="1:6" x14ac:dyDescent="0.25">
      <c r="A323" s="18" t="s">
        <v>20</v>
      </c>
      <c r="B323">
        <v>300</v>
      </c>
      <c r="C323">
        <f t="shared" ref="C323:C386" si="10">STANDARDIZE(B323,AVERAGE($B$2:$B$566),_xlfn.STDEV.S($B$2:$B$566))</f>
        <v>-0.43487587639703312</v>
      </c>
      <c r="D323" s="35" t="s">
        <v>14</v>
      </c>
      <c r="E323">
        <v>1825</v>
      </c>
      <c r="F323">
        <f t="shared" ref="F323:F386" si="11">STANDARDIZE(E323,AVERAGE($E$2:$E$365),_xlfn.STDEV.S($E$2:$E$365))</f>
        <v>1.2892687440561679</v>
      </c>
    </row>
    <row r="324" spans="1:6" x14ac:dyDescent="0.25">
      <c r="A324" s="18" t="s">
        <v>20</v>
      </c>
      <c r="B324">
        <v>144</v>
      </c>
      <c r="C324">
        <f t="shared" si="10"/>
        <v>-0.55796581193173311</v>
      </c>
      <c r="D324" s="35" t="s">
        <v>14</v>
      </c>
      <c r="E324">
        <v>31</v>
      </c>
      <c r="F324">
        <f t="shared" si="11"/>
        <v>-0.57693816066565118</v>
      </c>
    </row>
    <row r="325" spans="1:6" x14ac:dyDescent="0.25">
      <c r="A325" s="18" t="s">
        <v>20</v>
      </c>
      <c r="B325">
        <v>87</v>
      </c>
      <c r="C325">
        <f t="shared" si="10"/>
        <v>-0.60294098068479651</v>
      </c>
      <c r="D325" s="35" t="s">
        <v>14</v>
      </c>
      <c r="E325">
        <v>107</v>
      </c>
      <c r="F325">
        <f t="shared" si="11"/>
        <v>-0.49787922824711262</v>
      </c>
    </row>
    <row r="326" spans="1:6" x14ac:dyDescent="0.25">
      <c r="A326" s="18" t="s">
        <v>20</v>
      </c>
      <c r="B326">
        <v>3116</v>
      </c>
      <c r="C326">
        <f t="shared" si="10"/>
        <v>1.7870552676139608</v>
      </c>
      <c r="D326" s="35" t="s">
        <v>14</v>
      </c>
      <c r="E326">
        <v>27</v>
      </c>
      <c r="F326">
        <f t="shared" si="11"/>
        <v>-0.58109915710873217</v>
      </c>
    </row>
    <row r="327" spans="1:6" x14ac:dyDescent="0.25">
      <c r="A327" s="18" t="s">
        <v>20</v>
      </c>
      <c r="B327">
        <v>909</v>
      </c>
      <c r="C327">
        <f t="shared" si="10"/>
        <v>4.5648295017276325E-2</v>
      </c>
      <c r="D327" s="35" t="s">
        <v>14</v>
      </c>
      <c r="E327">
        <v>1221</v>
      </c>
      <c r="F327">
        <f t="shared" si="11"/>
        <v>0.66095828115094013</v>
      </c>
    </row>
    <row r="328" spans="1:6" x14ac:dyDescent="0.25">
      <c r="A328" s="18" t="s">
        <v>20</v>
      </c>
      <c r="B328">
        <v>1613</v>
      </c>
      <c r="C328">
        <f t="shared" si="10"/>
        <v>0.60113108102002488</v>
      </c>
      <c r="D328" s="35" t="s">
        <v>14</v>
      </c>
      <c r="E328">
        <v>1</v>
      </c>
      <c r="F328">
        <f t="shared" si="11"/>
        <v>-0.60814563398875854</v>
      </c>
    </row>
    <row r="329" spans="1:6" x14ac:dyDescent="0.25">
      <c r="A329" s="18" t="s">
        <v>20</v>
      </c>
      <c r="B329">
        <v>136</v>
      </c>
      <c r="C329">
        <f t="shared" si="10"/>
        <v>-0.56427811631812796</v>
      </c>
      <c r="D329" s="35" t="s">
        <v>14</v>
      </c>
      <c r="E329">
        <v>16</v>
      </c>
      <c r="F329">
        <f t="shared" si="11"/>
        <v>-0.59254189732720486</v>
      </c>
    </row>
    <row r="330" spans="1:6" x14ac:dyDescent="0.25">
      <c r="A330" s="18" t="s">
        <v>20</v>
      </c>
      <c r="B330">
        <v>130</v>
      </c>
      <c r="C330">
        <f t="shared" si="10"/>
        <v>-0.56901234460792416</v>
      </c>
      <c r="D330" s="35" t="s">
        <v>14</v>
      </c>
      <c r="E330">
        <v>41</v>
      </c>
      <c r="F330">
        <f t="shared" si="11"/>
        <v>-0.56653566955794876</v>
      </c>
    </row>
    <row r="331" spans="1:6" x14ac:dyDescent="0.25">
      <c r="A331" s="18" t="s">
        <v>20</v>
      </c>
      <c r="B331">
        <v>102</v>
      </c>
      <c r="C331">
        <f t="shared" si="10"/>
        <v>-0.59110540996030614</v>
      </c>
      <c r="D331" s="35" t="s">
        <v>14</v>
      </c>
      <c r="E331">
        <v>523</v>
      </c>
      <c r="F331">
        <f t="shared" si="11"/>
        <v>-6.5135598166690747E-2</v>
      </c>
    </row>
    <row r="332" spans="1:6" x14ac:dyDescent="0.25">
      <c r="A332" s="18" t="s">
        <v>20</v>
      </c>
      <c r="B332">
        <v>4006</v>
      </c>
      <c r="C332">
        <f t="shared" si="10"/>
        <v>2.48929913060039</v>
      </c>
      <c r="D332" s="35" t="s">
        <v>14</v>
      </c>
      <c r="E332">
        <v>141</v>
      </c>
      <c r="F332">
        <f t="shared" si="11"/>
        <v>-0.46251075848092427</v>
      </c>
    </row>
    <row r="333" spans="1:6" x14ac:dyDescent="0.25">
      <c r="A333" s="18" t="s">
        <v>20</v>
      </c>
      <c r="B333">
        <v>1629</v>
      </c>
      <c r="C333">
        <f t="shared" si="10"/>
        <v>0.61375568979281458</v>
      </c>
      <c r="D333" s="35" t="s">
        <v>14</v>
      </c>
      <c r="E333">
        <v>52</v>
      </c>
      <c r="F333">
        <f t="shared" si="11"/>
        <v>-0.55509292933947607</v>
      </c>
    </row>
    <row r="334" spans="1:6" x14ac:dyDescent="0.25">
      <c r="A334" s="18" t="s">
        <v>20</v>
      </c>
      <c r="B334">
        <v>2188</v>
      </c>
      <c r="C334">
        <f t="shared" si="10"/>
        <v>1.0548279587921561</v>
      </c>
      <c r="D334" s="35" t="s">
        <v>14</v>
      </c>
      <c r="E334">
        <v>225</v>
      </c>
      <c r="F334">
        <f t="shared" si="11"/>
        <v>-0.37512983317622373</v>
      </c>
    </row>
    <row r="335" spans="1:6" x14ac:dyDescent="0.25">
      <c r="A335" s="18" t="s">
        <v>20</v>
      </c>
      <c r="B335">
        <v>2409</v>
      </c>
      <c r="C335">
        <f t="shared" si="10"/>
        <v>1.2292053674663144</v>
      </c>
      <c r="D335" s="35" t="s">
        <v>14</v>
      </c>
      <c r="E335">
        <v>38</v>
      </c>
      <c r="F335">
        <f t="shared" si="11"/>
        <v>-0.56965641689025948</v>
      </c>
    </row>
    <row r="336" spans="1:6" x14ac:dyDescent="0.25">
      <c r="A336" s="18" t="s">
        <v>20</v>
      </c>
      <c r="B336">
        <v>194</v>
      </c>
      <c r="C336">
        <f t="shared" si="10"/>
        <v>-0.51851390951676513</v>
      </c>
      <c r="D336" s="35" t="s">
        <v>14</v>
      </c>
      <c r="E336">
        <v>15</v>
      </c>
      <c r="F336">
        <f t="shared" si="11"/>
        <v>-0.59358214643797513</v>
      </c>
    </row>
    <row r="337" spans="1:6" x14ac:dyDescent="0.25">
      <c r="A337" s="18" t="s">
        <v>20</v>
      </c>
      <c r="B337">
        <v>1140</v>
      </c>
      <c r="C337">
        <f t="shared" si="10"/>
        <v>0.22791608417442819</v>
      </c>
      <c r="D337" s="35" t="s">
        <v>14</v>
      </c>
      <c r="E337">
        <v>37</v>
      </c>
      <c r="F337">
        <f t="shared" si="11"/>
        <v>-0.57069666600102975</v>
      </c>
    </row>
    <row r="338" spans="1:6" x14ac:dyDescent="0.25">
      <c r="A338" s="18" t="s">
        <v>20</v>
      </c>
      <c r="B338">
        <v>102</v>
      </c>
      <c r="C338">
        <f t="shared" si="10"/>
        <v>-0.59110540996030614</v>
      </c>
      <c r="D338" s="35" t="s">
        <v>14</v>
      </c>
      <c r="E338">
        <v>112</v>
      </c>
      <c r="F338">
        <f t="shared" si="11"/>
        <v>-0.49267798269326141</v>
      </c>
    </row>
    <row r="339" spans="1:6" x14ac:dyDescent="0.25">
      <c r="A339" s="18" t="s">
        <v>20</v>
      </c>
      <c r="B339">
        <v>2857</v>
      </c>
      <c r="C339">
        <f t="shared" si="10"/>
        <v>1.5826944131044272</v>
      </c>
      <c r="D339" s="35" t="s">
        <v>14</v>
      </c>
      <c r="E339">
        <v>21</v>
      </c>
      <c r="F339">
        <f t="shared" si="11"/>
        <v>-0.58734065177335371</v>
      </c>
    </row>
    <row r="340" spans="1:6" x14ac:dyDescent="0.25">
      <c r="A340" s="18" t="s">
        <v>20</v>
      </c>
      <c r="B340">
        <v>107</v>
      </c>
      <c r="C340">
        <f t="shared" si="10"/>
        <v>-0.58716021971880938</v>
      </c>
      <c r="D340" s="35" t="s">
        <v>14</v>
      </c>
      <c r="E340">
        <v>67</v>
      </c>
      <c r="F340">
        <f t="shared" si="11"/>
        <v>-0.53948919267792239</v>
      </c>
    </row>
    <row r="341" spans="1:6" x14ac:dyDescent="0.25">
      <c r="A341" s="18" t="s">
        <v>20</v>
      </c>
      <c r="B341">
        <v>160</v>
      </c>
      <c r="C341">
        <f t="shared" si="10"/>
        <v>-0.5453412031589433</v>
      </c>
      <c r="D341" s="35" t="s">
        <v>14</v>
      </c>
      <c r="E341">
        <v>78</v>
      </c>
      <c r="F341">
        <f t="shared" si="11"/>
        <v>-0.5280464524594497</v>
      </c>
    </row>
    <row r="342" spans="1:6" x14ac:dyDescent="0.25">
      <c r="A342" s="18" t="s">
        <v>20</v>
      </c>
      <c r="B342">
        <v>2230</v>
      </c>
      <c r="C342">
        <f t="shared" si="10"/>
        <v>1.0879675568207292</v>
      </c>
      <c r="D342" s="35" t="s">
        <v>14</v>
      </c>
      <c r="E342">
        <v>67</v>
      </c>
      <c r="F342">
        <f t="shared" si="11"/>
        <v>-0.53948919267792239</v>
      </c>
    </row>
    <row r="343" spans="1:6" x14ac:dyDescent="0.25">
      <c r="A343" s="18" t="s">
        <v>20</v>
      </c>
      <c r="B343">
        <v>316</v>
      </c>
      <c r="C343">
        <f t="shared" si="10"/>
        <v>-0.42225126762424336</v>
      </c>
      <c r="D343" s="35" t="s">
        <v>14</v>
      </c>
      <c r="E343">
        <v>263</v>
      </c>
      <c r="F343">
        <f t="shared" si="11"/>
        <v>-0.33560036696695439</v>
      </c>
    </row>
    <row r="344" spans="1:6" x14ac:dyDescent="0.25">
      <c r="A344" s="18" t="s">
        <v>20</v>
      </c>
      <c r="B344">
        <v>117</v>
      </c>
      <c r="C344">
        <f t="shared" si="10"/>
        <v>-0.57926983923581576</v>
      </c>
      <c r="D344" s="35" t="s">
        <v>14</v>
      </c>
      <c r="E344">
        <v>1691</v>
      </c>
      <c r="F344">
        <f t="shared" si="11"/>
        <v>1.1498753632129552</v>
      </c>
    </row>
    <row r="345" spans="1:6" x14ac:dyDescent="0.25">
      <c r="A345" s="18" t="s">
        <v>20</v>
      </c>
      <c r="B345">
        <v>6406</v>
      </c>
      <c r="C345">
        <f t="shared" si="10"/>
        <v>4.3829904465188507</v>
      </c>
      <c r="D345" s="35" t="s">
        <v>14</v>
      </c>
      <c r="E345">
        <v>181</v>
      </c>
      <c r="F345">
        <f t="shared" si="11"/>
        <v>-0.42090079405011449</v>
      </c>
    </row>
    <row r="346" spans="1:6" x14ac:dyDescent="0.25">
      <c r="A346" s="18" t="s">
        <v>20</v>
      </c>
      <c r="B346">
        <v>192</v>
      </c>
      <c r="C346">
        <f t="shared" si="10"/>
        <v>-0.52009198561336389</v>
      </c>
      <c r="D346" s="35" t="s">
        <v>14</v>
      </c>
      <c r="E346">
        <v>13</v>
      </c>
      <c r="F346">
        <f t="shared" si="11"/>
        <v>-0.59566264465951557</v>
      </c>
    </row>
    <row r="347" spans="1:6" x14ac:dyDescent="0.25">
      <c r="A347" s="18" t="s">
        <v>20</v>
      </c>
      <c r="B347">
        <v>26</v>
      </c>
      <c r="C347">
        <f t="shared" si="10"/>
        <v>-0.65107230163105745</v>
      </c>
      <c r="D347" s="35" t="s">
        <v>14</v>
      </c>
      <c r="E347">
        <v>1</v>
      </c>
      <c r="F347">
        <f t="shared" si="11"/>
        <v>-0.60814563398875854</v>
      </c>
    </row>
    <row r="348" spans="1:6" x14ac:dyDescent="0.25">
      <c r="A348" s="18" t="s">
        <v>20</v>
      </c>
      <c r="B348">
        <v>723</v>
      </c>
      <c r="C348">
        <f t="shared" si="10"/>
        <v>-0.1011127819664044</v>
      </c>
      <c r="D348" s="35" t="s">
        <v>14</v>
      </c>
      <c r="E348">
        <v>21</v>
      </c>
      <c r="F348">
        <f t="shared" si="11"/>
        <v>-0.58734065177335371</v>
      </c>
    </row>
    <row r="349" spans="1:6" x14ac:dyDescent="0.25">
      <c r="A349" s="18" t="s">
        <v>20</v>
      </c>
      <c r="B349">
        <v>170</v>
      </c>
      <c r="C349">
        <f t="shared" si="10"/>
        <v>-0.53745082267594979</v>
      </c>
      <c r="D349" s="35" t="s">
        <v>14</v>
      </c>
      <c r="E349">
        <v>830</v>
      </c>
      <c r="F349">
        <f t="shared" si="11"/>
        <v>0.25422087883977446</v>
      </c>
    </row>
    <row r="350" spans="1:6" x14ac:dyDescent="0.25">
      <c r="A350" s="18" t="s">
        <v>20</v>
      </c>
      <c r="B350">
        <v>238</v>
      </c>
      <c r="C350">
        <f t="shared" si="10"/>
        <v>-0.48379623539159339</v>
      </c>
      <c r="D350" s="35" t="s">
        <v>14</v>
      </c>
      <c r="E350">
        <v>130</v>
      </c>
      <c r="F350">
        <f t="shared" si="11"/>
        <v>-0.47395349869939696</v>
      </c>
    </row>
    <row r="351" spans="1:6" x14ac:dyDescent="0.25">
      <c r="A351" s="18" t="s">
        <v>20</v>
      </c>
      <c r="B351">
        <v>55</v>
      </c>
      <c r="C351">
        <f t="shared" si="10"/>
        <v>-0.62819019823037603</v>
      </c>
      <c r="D351" s="35" t="s">
        <v>14</v>
      </c>
      <c r="E351">
        <v>55</v>
      </c>
      <c r="F351">
        <f t="shared" si="11"/>
        <v>-0.55197218200716536</v>
      </c>
    </row>
    <row r="352" spans="1:6" x14ac:dyDescent="0.25">
      <c r="A352" s="18" t="s">
        <v>20</v>
      </c>
      <c r="B352">
        <v>128</v>
      </c>
      <c r="C352">
        <f t="shared" si="10"/>
        <v>-0.57059042070452282</v>
      </c>
      <c r="D352" s="35" t="s">
        <v>14</v>
      </c>
      <c r="E352">
        <v>114</v>
      </c>
      <c r="F352">
        <f t="shared" si="11"/>
        <v>-0.49059748447172091</v>
      </c>
    </row>
    <row r="353" spans="1:6" x14ac:dyDescent="0.25">
      <c r="A353" s="18" t="s">
        <v>20</v>
      </c>
      <c r="B353">
        <v>2144</v>
      </c>
      <c r="C353">
        <f t="shared" si="10"/>
        <v>1.0201102846669843</v>
      </c>
      <c r="D353" s="35" t="s">
        <v>14</v>
      </c>
      <c r="E353">
        <v>594</v>
      </c>
      <c r="F353">
        <f t="shared" si="11"/>
        <v>8.7220886979966408E-3</v>
      </c>
    </row>
    <row r="354" spans="1:6" x14ac:dyDescent="0.25">
      <c r="A354" s="18" t="s">
        <v>20</v>
      </c>
      <c r="B354">
        <v>2693</v>
      </c>
      <c r="C354">
        <f t="shared" si="10"/>
        <v>1.4532921731833324</v>
      </c>
      <c r="D354" s="35" t="s">
        <v>14</v>
      </c>
      <c r="E354">
        <v>24</v>
      </c>
      <c r="F354">
        <f t="shared" si="11"/>
        <v>-0.58421990444104288</v>
      </c>
    </row>
    <row r="355" spans="1:6" x14ac:dyDescent="0.25">
      <c r="A355" s="18" t="s">
        <v>20</v>
      </c>
      <c r="B355">
        <v>432</v>
      </c>
      <c r="C355">
        <f t="shared" si="10"/>
        <v>-0.3307228540215178</v>
      </c>
      <c r="D355" s="35" t="s">
        <v>14</v>
      </c>
      <c r="E355">
        <v>252</v>
      </c>
      <c r="F355">
        <f t="shared" si="11"/>
        <v>-0.34704310718542708</v>
      </c>
    </row>
    <row r="356" spans="1:6" x14ac:dyDescent="0.25">
      <c r="A356" s="18" t="s">
        <v>20</v>
      </c>
      <c r="B356">
        <v>189</v>
      </c>
      <c r="C356">
        <f t="shared" si="10"/>
        <v>-0.52245909975826199</v>
      </c>
      <c r="D356" s="35" t="s">
        <v>14</v>
      </c>
      <c r="E356">
        <v>67</v>
      </c>
      <c r="F356">
        <f t="shared" si="11"/>
        <v>-0.53948919267792239</v>
      </c>
    </row>
    <row r="357" spans="1:6" x14ac:dyDescent="0.25">
      <c r="A357" s="18" t="s">
        <v>20</v>
      </c>
      <c r="B357">
        <v>154</v>
      </c>
      <c r="C357">
        <f t="shared" si="10"/>
        <v>-0.55007543144873949</v>
      </c>
      <c r="D357" s="35" t="s">
        <v>14</v>
      </c>
      <c r="E357">
        <v>742</v>
      </c>
      <c r="F357">
        <f t="shared" si="11"/>
        <v>0.16267895709199287</v>
      </c>
    </row>
    <row r="358" spans="1:6" x14ac:dyDescent="0.25">
      <c r="A358" s="18" t="s">
        <v>20</v>
      </c>
      <c r="B358">
        <v>96</v>
      </c>
      <c r="C358">
        <f t="shared" si="10"/>
        <v>-0.59583963825010233</v>
      </c>
      <c r="D358" s="35" t="s">
        <v>14</v>
      </c>
      <c r="E358">
        <v>75</v>
      </c>
      <c r="F358">
        <f t="shared" si="11"/>
        <v>-0.53116719979176041</v>
      </c>
    </row>
    <row r="359" spans="1:6" x14ac:dyDescent="0.25">
      <c r="A359" s="18" t="s">
        <v>20</v>
      </c>
      <c r="B359">
        <v>3063</v>
      </c>
      <c r="C359">
        <f t="shared" si="10"/>
        <v>1.7452362510540949</v>
      </c>
      <c r="D359" s="35" t="s">
        <v>14</v>
      </c>
      <c r="E359">
        <v>4405</v>
      </c>
      <c r="F359">
        <f t="shared" si="11"/>
        <v>3.9731114498433997</v>
      </c>
    </row>
    <row r="360" spans="1:6" x14ac:dyDescent="0.25">
      <c r="A360" s="18" t="s">
        <v>20</v>
      </c>
      <c r="B360">
        <v>2266</v>
      </c>
      <c r="C360">
        <f t="shared" si="10"/>
        <v>1.1163729265595062</v>
      </c>
      <c r="D360" s="35" t="s">
        <v>14</v>
      </c>
      <c r="E360">
        <v>92</v>
      </c>
      <c r="F360">
        <f t="shared" si="11"/>
        <v>-0.5134829649086663</v>
      </c>
    </row>
    <row r="361" spans="1:6" x14ac:dyDescent="0.25">
      <c r="A361" s="18" t="s">
        <v>20</v>
      </c>
      <c r="B361">
        <v>194</v>
      </c>
      <c r="C361">
        <f t="shared" si="10"/>
        <v>-0.51851390951676513</v>
      </c>
      <c r="D361" s="35" t="s">
        <v>14</v>
      </c>
      <c r="E361">
        <v>64</v>
      </c>
      <c r="F361">
        <f t="shared" si="11"/>
        <v>-0.5426099400102331</v>
      </c>
    </row>
    <row r="362" spans="1:6" x14ac:dyDescent="0.25">
      <c r="A362" s="18" t="s">
        <v>20</v>
      </c>
      <c r="B362">
        <v>129</v>
      </c>
      <c r="C362">
        <f t="shared" si="10"/>
        <v>-0.56980138265622349</v>
      </c>
      <c r="D362" s="35" t="s">
        <v>14</v>
      </c>
      <c r="E362">
        <v>64</v>
      </c>
      <c r="F362">
        <f t="shared" si="11"/>
        <v>-0.5426099400102331</v>
      </c>
    </row>
    <row r="363" spans="1:6" x14ac:dyDescent="0.25">
      <c r="A363" s="18" t="s">
        <v>20</v>
      </c>
      <c r="B363">
        <v>375</v>
      </c>
      <c r="C363">
        <f t="shared" si="10"/>
        <v>-0.37569802277458125</v>
      </c>
      <c r="D363" s="35" t="s">
        <v>14</v>
      </c>
      <c r="E363">
        <v>842</v>
      </c>
      <c r="F363">
        <f t="shared" si="11"/>
        <v>0.26670386816901737</v>
      </c>
    </row>
    <row r="364" spans="1:6" x14ac:dyDescent="0.25">
      <c r="A364" s="18" t="s">
        <v>20</v>
      </c>
      <c r="B364">
        <v>409</v>
      </c>
      <c r="C364">
        <f t="shared" si="10"/>
        <v>-0.34887072913240302</v>
      </c>
      <c r="D364" s="35" t="s">
        <v>14</v>
      </c>
      <c r="E364">
        <v>112</v>
      </c>
      <c r="F364">
        <f t="shared" si="11"/>
        <v>-0.49267798269326141</v>
      </c>
    </row>
    <row r="365" spans="1:6" x14ac:dyDescent="0.25">
      <c r="A365" s="18" t="s">
        <v>20</v>
      </c>
      <c r="B365">
        <v>234</v>
      </c>
      <c r="C365">
        <f t="shared" si="10"/>
        <v>-0.48695238758479081</v>
      </c>
      <c r="D365" s="35" t="s">
        <v>14</v>
      </c>
      <c r="E365">
        <v>374</v>
      </c>
      <c r="F365">
        <f t="shared" si="11"/>
        <v>-0.22013271567145723</v>
      </c>
    </row>
    <row r="366" spans="1:6" x14ac:dyDescent="0.25">
      <c r="A366" s="18" t="s">
        <v>20</v>
      </c>
      <c r="B366">
        <v>3016</v>
      </c>
      <c r="C366">
        <f t="shared" si="10"/>
        <v>1.7081514627840249</v>
      </c>
      <c r="F366">
        <f t="shared" si="11"/>
        <v>-0.60918588309952881</v>
      </c>
    </row>
    <row r="367" spans="1:6" x14ac:dyDescent="0.25">
      <c r="A367" s="18" t="s">
        <v>20</v>
      </c>
      <c r="B367">
        <v>264</v>
      </c>
      <c r="C367">
        <f t="shared" si="10"/>
        <v>-0.46328124613581007</v>
      </c>
      <c r="F367">
        <f t="shared" si="11"/>
        <v>-0.60918588309952881</v>
      </c>
    </row>
    <row r="368" spans="1:6" x14ac:dyDescent="0.25">
      <c r="A368" s="18" t="s">
        <v>20</v>
      </c>
      <c r="B368">
        <v>272</v>
      </c>
      <c r="C368">
        <f t="shared" si="10"/>
        <v>-0.45696894174941516</v>
      </c>
      <c r="F368">
        <f t="shared" si="11"/>
        <v>-0.60918588309952881</v>
      </c>
    </row>
    <row r="369" spans="1:6" x14ac:dyDescent="0.25">
      <c r="A369" s="18" t="s">
        <v>20</v>
      </c>
      <c r="B369">
        <v>419</v>
      </c>
      <c r="C369">
        <f t="shared" si="10"/>
        <v>-0.34098034864940946</v>
      </c>
      <c r="F369">
        <f t="shared" si="11"/>
        <v>-0.60918588309952881</v>
      </c>
    </row>
    <row r="370" spans="1:6" x14ac:dyDescent="0.25">
      <c r="A370" s="18" t="s">
        <v>20</v>
      </c>
      <c r="B370">
        <v>1621</v>
      </c>
      <c r="C370">
        <f t="shared" si="10"/>
        <v>0.60744338540641973</v>
      </c>
      <c r="F370">
        <f t="shared" si="11"/>
        <v>-0.60918588309952881</v>
      </c>
    </row>
    <row r="371" spans="1:6" x14ac:dyDescent="0.25">
      <c r="A371" s="18" t="s">
        <v>20</v>
      </c>
      <c r="B371">
        <v>1101</v>
      </c>
      <c r="C371">
        <f t="shared" si="10"/>
        <v>0.1971436002907532</v>
      </c>
      <c r="F371">
        <f t="shared" si="11"/>
        <v>-0.60918588309952881</v>
      </c>
    </row>
    <row r="372" spans="1:6" x14ac:dyDescent="0.25">
      <c r="A372" s="18" t="s">
        <v>20</v>
      </c>
      <c r="B372">
        <v>1073</v>
      </c>
      <c r="C372">
        <f t="shared" si="10"/>
        <v>0.17505053493837117</v>
      </c>
      <c r="F372">
        <f t="shared" si="11"/>
        <v>-0.60918588309952881</v>
      </c>
    </row>
    <row r="373" spans="1:6" x14ac:dyDescent="0.25">
      <c r="A373" s="18" t="s">
        <v>20</v>
      </c>
      <c r="B373">
        <v>331</v>
      </c>
      <c r="C373">
        <f t="shared" si="10"/>
        <v>-0.41041569689975299</v>
      </c>
      <c r="F373">
        <f t="shared" si="11"/>
        <v>-0.60918588309952881</v>
      </c>
    </row>
    <row r="374" spans="1:6" x14ac:dyDescent="0.25">
      <c r="A374" s="18" t="s">
        <v>20</v>
      </c>
      <c r="B374">
        <v>1170</v>
      </c>
      <c r="C374">
        <f t="shared" si="10"/>
        <v>0.25158722562340896</v>
      </c>
      <c r="F374">
        <f t="shared" si="11"/>
        <v>-0.60918588309952881</v>
      </c>
    </row>
    <row r="375" spans="1:6" x14ac:dyDescent="0.25">
      <c r="A375" s="18" t="s">
        <v>20</v>
      </c>
      <c r="B375">
        <v>363</v>
      </c>
      <c r="C375">
        <f t="shared" si="10"/>
        <v>-0.38516647935417353</v>
      </c>
      <c r="F375">
        <f t="shared" si="11"/>
        <v>-0.60918588309952881</v>
      </c>
    </row>
    <row r="376" spans="1:6" x14ac:dyDescent="0.25">
      <c r="A376" s="18" t="s">
        <v>20</v>
      </c>
      <c r="B376">
        <v>103</v>
      </c>
      <c r="C376">
        <f t="shared" si="10"/>
        <v>-0.59031637191200681</v>
      </c>
      <c r="F376">
        <f t="shared" si="11"/>
        <v>-0.60918588309952881</v>
      </c>
    </row>
    <row r="377" spans="1:6" x14ac:dyDescent="0.25">
      <c r="A377" s="18" t="s">
        <v>20</v>
      </c>
      <c r="B377">
        <v>147</v>
      </c>
      <c r="C377">
        <f t="shared" si="10"/>
        <v>-0.55559869778683502</v>
      </c>
      <c r="F377">
        <f t="shared" si="11"/>
        <v>-0.60918588309952881</v>
      </c>
    </row>
    <row r="378" spans="1:6" x14ac:dyDescent="0.25">
      <c r="A378" s="18" t="s">
        <v>20</v>
      </c>
      <c r="B378">
        <v>110</v>
      </c>
      <c r="C378">
        <f t="shared" si="10"/>
        <v>-0.58479310557391129</v>
      </c>
      <c r="F378">
        <f t="shared" si="11"/>
        <v>-0.60918588309952881</v>
      </c>
    </row>
    <row r="379" spans="1:6" x14ac:dyDescent="0.25">
      <c r="A379" s="18" t="s">
        <v>20</v>
      </c>
      <c r="B379">
        <v>134</v>
      </c>
      <c r="C379">
        <f t="shared" si="10"/>
        <v>-0.56585619241472662</v>
      </c>
      <c r="F379">
        <f t="shared" si="11"/>
        <v>-0.60918588309952881</v>
      </c>
    </row>
    <row r="380" spans="1:6" x14ac:dyDescent="0.25">
      <c r="A380" s="18" t="s">
        <v>20</v>
      </c>
      <c r="B380">
        <v>269</v>
      </c>
      <c r="C380">
        <f t="shared" si="10"/>
        <v>-0.45933605589431326</v>
      </c>
      <c r="F380">
        <f t="shared" si="11"/>
        <v>-0.60918588309952881</v>
      </c>
    </row>
    <row r="381" spans="1:6" x14ac:dyDescent="0.25">
      <c r="A381" s="18" t="s">
        <v>20</v>
      </c>
      <c r="B381">
        <v>175</v>
      </c>
      <c r="C381">
        <f t="shared" si="10"/>
        <v>-0.53350563243445293</v>
      </c>
      <c r="F381">
        <f t="shared" si="11"/>
        <v>-0.60918588309952881</v>
      </c>
    </row>
    <row r="382" spans="1:6" x14ac:dyDescent="0.25">
      <c r="A382" s="18" t="s">
        <v>20</v>
      </c>
      <c r="B382">
        <v>69</v>
      </c>
      <c r="C382">
        <f t="shared" si="10"/>
        <v>-0.61714366555418498</v>
      </c>
      <c r="F382">
        <f t="shared" si="11"/>
        <v>-0.60918588309952881</v>
      </c>
    </row>
    <row r="383" spans="1:6" x14ac:dyDescent="0.25">
      <c r="A383" s="18" t="s">
        <v>20</v>
      </c>
      <c r="B383">
        <v>190</v>
      </c>
      <c r="C383">
        <f t="shared" si="10"/>
        <v>-0.52167006170996255</v>
      </c>
      <c r="F383">
        <f t="shared" si="11"/>
        <v>-0.60918588309952881</v>
      </c>
    </row>
    <row r="384" spans="1:6" x14ac:dyDescent="0.25">
      <c r="A384" s="18" t="s">
        <v>20</v>
      </c>
      <c r="B384">
        <v>237</v>
      </c>
      <c r="C384">
        <f t="shared" si="10"/>
        <v>-0.48458527343989272</v>
      </c>
      <c r="F384">
        <f t="shared" si="11"/>
        <v>-0.60918588309952881</v>
      </c>
    </row>
    <row r="385" spans="1:6" x14ac:dyDescent="0.25">
      <c r="A385" s="18" t="s">
        <v>20</v>
      </c>
      <c r="B385">
        <v>196</v>
      </c>
      <c r="C385">
        <f t="shared" si="10"/>
        <v>-0.51693583342016647</v>
      </c>
      <c r="F385">
        <f t="shared" si="11"/>
        <v>-0.60918588309952881</v>
      </c>
    </row>
    <row r="386" spans="1:6" x14ac:dyDescent="0.25">
      <c r="A386" s="18" t="s">
        <v>20</v>
      </c>
      <c r="B386">
        <v>7295</v>
      </c>
      <c r="C386">
        <f t="shared" si="10"/>
        <v>5.084445271456981</v>
      </c>
      <c r="F386">
        <f t="shared" si="11"/>
        <v>-0.60918588309952881</v>
      </c>
    </row>
    <row r="387" spans="1:6" x14ac:dyDescent="0.25">
      <c r="A387" s="18" t="s">
        <v>20</v>
      </c>
      <c r="B387">
        <v>2893</v>
      </c>
      <c r="C387">
        <f t="shared" ref="C387:C450" si="12">STANDARDIZE(B387,AVERAGE($B$2:$B$566),_xlfn.STDEV.S($B$2:$B$566))</f>
        <v>1.6110997828432041</v>
      </c>
      <c r="F387">
        <f t="shared" ref="F387:F450" si="13">STANDARDIZE(E387,AVERAGE($E$2:$E$365),_xlfn.STDEV.S($E$2:$E$365))</f>
        <v>-0.60918588309952881</v>
      </c>
    </row>
    <row r="388" spans="1:6" x14ac:dyDescent="0.25">
      <c r="A388" s="18" t="s">
        <v>20</v>
      </c>
      <c r="B388">
        <v>820</v>
      </c>
      <c r="C388">
        <f t="shared" si="12"/>
        <v>-2.4576091281366601E-2</v>
      </c>
      <c r="F388">
        <f t="shared" si="13"/>
        <v>-0.60918588309952881</v>
      </c>
    </row>
    <row r="389" spans="1:6" x14ac:dyDescent="0.25">
      <c r="A389" s="18" t="s">
        <v>20</v>
      </c>
      <c r="B389">
        <v>2038</v>
      </c>
      <c r="C389">
        <f t="shared" si="12"/>
        <v>0.93647225154725233</v>
      </c>
      <c r="F389">
        <f t="shared" si="13"/>
        <v>-0.60918588309952881</v>
      </c>
    </row>
    <row r="390" spans="1:6" x14ac:dyDescent="0.25">
      <c r="A390" s="18" t="s">
        <v>20</v>
      </c>
      <c r="B390">
        <v>116</v>
      </c>
      <c r="C390">
        <f t="shared" si="12"/>
        <v>-0.58005887728411509</v>
      </c>
      <c r="F390">
        <f t="shared" si="13"/>
        <v>-0.60918588309952881</v>
      </c>
    </row>
    <row r="391" spans="1:6" x14ac:dyDescent="0.25">
      <c r="A391" s="18" t="s">
        <v>20</v>
      </c>
      <c r="B391">
        <v>1345</v>
      </c>
      <c r="C391">
        <f t="shared" si="12"/>
        <v>0.3896688840757967</v>
      </c>
      <c r="F391">
        <f t="shared" si="13"/>
        <v>-0.60918588309952881</v>
      </c>
    </row>
    <row r="392" spans="1:6" x14ac:dyDescent="0.25">
      <c r="A392" s="18" t="s">
        <v>20</v>
      </c>
      <c r="B392">
        <v>168</v>
      </c>
      <c r="C392">
        <f t="shared" si="12"/>
        <v>-0.53902889877254845</v>
      </c>
      <c r="F392">
        <f t="shared" si="13"/>
        <v>-0.60918588309952881</v>
      </c>
    </row>
    <row r="393" spans="1:6" x14ac:dyDescent="0.25">
      <c r="A393" s="18" t="s">
        <v>20</v>
      </c>
      <c r="B393">
        <v>137</v>
      </c>
      <c r="C393">
        <f t="shared" si="12"/>
        <v>-0.56348907826982864</v>
      </c>
      <c r="F393">
        <f t="shared" si="13"/>
        <v>-0.60918588309952881</v>
      </c>
    </row>
    <row r="394" spans="1:6" x14ac:dyDescent="0.25">
      <c r="A394" s="18" t="s">
        <v>20</v>
      </c>
      <c r="B394">
        <v>186</v>
      </c>
      <c r="C394">
        <f t="shared" si="12"/>
        <v>-0.52482621390315998</v>
      </c>
      <c r="F394">
        <f t="shared" si="13"/>
        <v>-0.60918588309952881</v>
      </c>
    </row>
    <row r="395" spans="1:6" x14ac:dyDescent="0.25">
      <c r="A395" s="18" t="s">
        <v>20</v>
      </c>
      <c r="B395">
        <v>125</v>
      </c>
      <c r="C395">
        <f t="shared" si="12"/>
        <v>-0.57295753484942091</v>
      </c>
      <c r="F395">
        <f t="shared" si="13"/>
        <v>-0.60918588309952881</v>
      </c>
    </row>
    <row r="396" spans="1:6" x14ac:dyDescent="0.25">
      <c r="A396" s="18" t="s">
        <v>20</v>
      </c>
      <c r="B396">
        <v>202</v>
      </c>
      <c r="C396">
        <f t="shared" si="12"/>
        <v>-0.51220160513037027</v>
      </c>
      <c r="F396">
        <f t="shared" si="13"/>
        <v>-0.60918588309952881</v>
      </c>
    </row>
    <row r="397" spans="1:6" x14ac:dyDescent="0.25">
      <c r="A397" s="18" t="s">
        <v>20</v>
      </c>
      <c r="B397">
        <v>103</v>
      </c>
      <c r="C397">
        <f t="shared" si="12"/>
        <v>-0.59031637191200681</v>
      </c>
      <c r="F397">
        <f t="shared" si="13"/>
        <v>-0.60918588309952881</v>
      </c>
    </row>
    <row r="398" spans="1:6" x14ac:dyDescent="0.25">
      <c r="A398" s="18" t="s">
        <v>20</v>
      </c>
      <c r="B398">
        <v>1785</v>
      </c>
      <c r="C398">
        <f t="shared" si="12"/>
        <v>0.73684562532751452</v>
      </c>
      <c r="F398">
        <f t="shared" si="13"/>
        <v>-0.60918588309952881</v>
      </c>
    </row>
    <row r="399" spans="1:6" x14ac:dyDescent="0.25">
      <c r="A399" s="18" t="s">
        <v>20</v>
      </c>
      <c r="B399">
        <v>157</v>
      </c>
      <c r="C399">
        <f t="shared" si="12"/>
        <v>-0.5477083173038414</v>
      </c>
      <c r="F399">
        <f t="shared" si="13"/>
        <v>-0.60918588309952881</v>
      </c>
    </row>
    <row r="400" spans="1:6" x14ac:dyDescent="0.25">
      <c r="A400" s="18" t="s">
        <v>20</v>
      </c>
      <c r="B400">
        <v>555</v>
      </c>
      <c r="C400">
        <f t="shared" si="12"/>
        <v>-0.23367117408069665</v>
      </c>
      <c r="F400">
        <f t="shared" si="13"/>
        <v>-0.60918588309952881</v>
      </c>
    </row>
    <row r="401" spans="1:6" x14ac:dyDescent="0.25">
      <c r="A401" s="18" t="s">
        <v>20</v>
      </c>
      <c r="B401">
        <v>297</v>
      </c>
      <c r="C401">
        <f t="shared" si="12"/>
        <v>-0.43724299054193122</v>
      </c>
      <c r="F401">
        <f t="shared" si="13"/>
        <v>-0.60918588309952881</v>
      </c>
    </row>
    <row r="402" spans="1:6" x14ac:dyDescent="0.25">
      <c r="A402" s="18" t="s">
        <v>20</v>
      </c>
      <c r="B402">
        <v>123</v>
      </c>
      <c r="C402">
        <f t="shared" si="12"/>
        <v>-0.57453561094601957</v>
      </c>
      <c r="F402">
        <f t="shared" si="13"/>
        <v>-0.60918588309952881</v>
      </c>
    </row>
    <row r="403" spans="1:6" x14ac:dyDescent="0.25">
      <c r="A403" s="18" t="s">
        <v>20</v>
      </c>
      <c r="B403">
        <v>3036</v>
      </c>
      <c r="C403">
        <f t="shared" si="12"/>
        <v>1.7239322237500121</v>
      </c>
      <c r="F403">
        <f t="shared" si="13"/>
        <v>-0.60918588309952881</v>
      </c>
    </row>
    <row r="404" spans="1:6" x14ac:dyDescent="0.25">
      <c r="A404" s="18" t="s">
        <v>20</v>
      </c>
      <c r="B404">
        <v>144</v>
      </c>
      <c r="C404">
        <f t="shared" si="12"/>
        <v>-0.55796581193173311</v>
      </c>
      <c r="F404">
        <f t="shared" si="13"/>
        <v>-0.60918588309952881</v>
      </c>
    </row>
    <row r="405" spans="1:6" x14ac:dyDescent="0.25">
      <c r="A405" s="18" t="s">
        <v>20</v>
      </c>
      <c r="B405">
        <v>121</v>
      </c>
      <c r="C405">
        <f t="shared" si="12"/>
        <v>-0.57611368704261834</v>
      </c>
      <c r="F405">
        <f t="shared" si="13"/>
        <v>-0.60918588309952881</v>
      </c>
    </row>
    <row r="406" spans="1:6" x14ac:dyDescent="0.25">
      <c r="A406" s="18" t="s">
        <v>20</v>
      </c>
      <c r="B406">
        <v>181</v>
      </c>
      <c r="C406">
        <f t="shared" si="12"/>
        <v>-0.52877140414465684</v>
      </c>
      <c r="F406">
        <f t="shared" si="13"/>
        <v>-0.60918588309952881</v>
      </c>
    </row>
    <row r="407" spans="1:6" x14ac:dyDescent="0.25">
      <c r="A407" s="18" t="s">
        <v>20</v>
      </c>
      <c r="B407">
        <v>122</v>
      </c>
      <c r="C407">
        <f t="shared" si="12"/>
        <v>-0.57532464899431901</v>
      </c>
      <c r="F407">
        <f t="shared" si="13"/>
        <v>-0.60918588309952881</v>
      </c>
    </row>
    <row r="408" spans="1:6" x14ac:dyDescent="0.25">
      <c r="A408" s="18" t="s">
        <v>20</v>
      </c>
      <c r="B408">
        <v>1071</v>
      </c>
      <c r="C408">
        <f t="shared" si="12"/>
        <v>0.17347245884177243</v>
      </c>
      <c r="F408">
        <f t="shared" si="13"/>
        <v>-0.60918588309952881</v>
      </c>
    </row>
    <row r="409" spans="1:6" x14ac:dyDescent="0.25">
      <c r="A409" s="18" t="s">
        <v>20</v>
      </c>
      <c r="B409">
        <v>980</v>
      </c>
      <c r="C409">
        <f t="shared" si="12"/>
        <v>0.1016699964465308</v>
      </c>
      <c r="F409">
        <f t="shared" si="13"/>
        <v>-0.60918588309952881</v>
      </c>
    </row>
    <row r="410" spans="1:6" x14ac:dyDescent="0.25">
      <c r="A410" s="18" t="s">
        <v>20</v>
      </c>
      <c r="B410">
        <v>536</v>
      </c>
      <c r="C410">
        <f t="shared" si="12"/>
        <v>-0.24866289699838448</v>
      </c>
      <c r="F410">
        <f t="shared" si="13"/>
        <v>-0.60918588309952881</v>
      </c>
    </row>
    <row r="411" spans="1:6" x14ac:dyDescent="0.25">
      <c r="A411" s="18" t="s">
        <v>20</v>
      </c>
      <c r="B411">
        <v>1991</v>
      </c>
      <c r="C411">
        <f t="shared" si="12"/>
        <v>0.89938746327718244</v>
      </c>
      <c r="F411">
        <f t="shared" si="13"/>
        <v>-0.60918588309952881</v>
      </c>
    </row>
    <row r="412" spans="1:6" x14ac:dyDescent="0.25">
      <c r="A412" s="18" t="s">
        <v>20</v>
      </c>
      <c r="B412">
        <v>180</v>
      </c>
      <c r="C412">
        <f t="shared" si="12"/>
        <v>-0.52956044219295617</v>
      </c>
      <c r="F412">
        <f t="shared" si="13"/>
        <v>-0.60918588309952881</v>
      </c>
    </row>
    <row r="413" spans="1:6" x14ac:dyDescent="0.25">
      <c r="A413" s="18" t="s">
        <v>20</v>
      </c>
      <c r="B413">
        <v>130</v>
      </c>
      <c r="C413">
        <f t="shared" si="12"/>
        <v>-0.56901234460792416</v>
      </c>
      <c r="F413">
        <f t="shared" si="13"/>
        <v>-0.60918588309952881</v>
      </c>
    </row>
    <row r="414" spans="1:6" x14ac:dyDescent="0.25">
      <c r="A414" s="18" t="s">
        <v>20</v>
      </c>
      <c r="B414">
        <v>122</v>
      </c>
      <c r="C414">
        <f t="shared" si="12"/>
        <v>-0.57532464899431901</v>
      </c>
      <c r="F414">
        <f t="shared" si="13"/>
        <v>-0.60918588309952881</v>
      </c>
    </row>
    <row r="415" spans="1:6" x14ac:dyDescent="0.25">
      <c r="A415" s="18" t="s">
        <v>20</v>
      </c>
      <c r="B415">
        <v>140</v>
      </c>
      <c r="C415">
        <f t="shared" si="12"/>
        <v>-0.56112196412493054</v>
      </c>
      <c r="F415">
        <f t="shared" si="13"/>
        <v>-0.60918588309952881</v>
      </c>
    </row>
    <row r="416" spans="1:6" x14ac:dyDescent="0.25">
      <c r="A416" s="18" t="s">
        <v>20</v>
      </c>
      <c r="B416">
        <v>3388</v>
      </c>
      <c r="C416">
        <f t="shared" si="12"/>
        <v>2.0016736167513862</v>
      </c>
      <c r="F416">
        <f t="shared" si="13"/>
        <v>-0.60918588309952881</v>
      </c>
    </row>
    <row r="417" spans="1:6" x14ac:dyDescent="0.25">
      <c r="A417" s="18" t="s">
        <v>20</v>
      </c>
      <c r="B417">
        <v>280</v>
      </c>
      <c r="C417">
        <f t="shared" si="12"/>
        <v>-0.45065663736302031</v>
      </c>
      <c r="F417">
        <f t="shared" si="13"/>
        <v>-0.60918588309952881</v>
      </c>
    </row>
    <row r="418" spans="1:6" x14ac:dyDescent="0.25">
      <c r="A418" s="18" t="s">
        <v>20</v>
      </c>
      <c r="B418">
        <v>366</v>
      </c>
      <c r="C418">
        <f t="shared" si="12"/>
        <v>-0.38279936520927543</v>
      </c>
      <c r="F418">
        <f t="shared" si="13"/>
        <v>-0.60918588309952881</v>
      </c>
    </row>
    <row r="419" spans="1:6" x14ac:dyDescent="0.25">
      <c r="A419" s="18" t="s">
        <v>20</v>
      </c>
      <c r="B419">
        <v>270</v>
      </c>
      <c r="C419">
        <f t="shared" si="12"/>
        <v>-0.45854701784601387</v>
      </c>
      <c r="F419">
        <f t="shared" si="13"/>
        <v>-0.60918588309952881</v>
      </c>
    </row>
    <row r="420" spans="1:6" x14ac:dyDescent="0.25">
      <c r="A420" s="18" t="s">
        <v>20</v>
      </c>
      <c r="B420">
        <v>137</v>
      </c>
      <c r="C420">
        <f t="shared" si="12"/>
        <v>-0.56348907826982864</v>
      </c>
      <c r="F420">
        <f t="shared" si="13"/>
        <v>-0.60918588309952881</v>
      </c>
    </row>
    <row r="421" spans="1:6" x14ac:dyDescent="0.25">
      <c r="A421" s="18" t="s">
        <v>20</v>
      </c>
      <c r="B421">
        <v>3205</v>
      </c>
      <c r="C421">
        <f t="shared" si="12"/>
        <v>1.8572796539126037</v>
      </c>
      <c r="F421">
        <f t="shared" si="13"/>
        <v>-0.60918588309952881</v>
      </c>
    </row>
    <row r="422" spans="1:6" x14ac:dyDescent="0.25">
      <c r="A422" s="18" t="s">
        <v>20</v>
      </c>
      <c r="B422">
        <v>288</v>
      </c>
      <c r="C422">
        <f t="shared" si="12"/>
        <v>-0.44434433297662546</v>
      </c>
      <c r="F422">
        <f t="shared" si="13"/>
        <v>-0.60918588309952881</v>
      </c>
    </row>
    <row r="423" spans="1:6" x14ac:dyDescent="0.25">
      <c r="A423" s="18" t="s">
        <v>20</v>
      </c>
      <c r="B423">
        <v>148</v>
      </c>
      <c r="C423">
        <f t="shared" si="12"/>
        <v>-0.55480965973853569</v>
      </c>
      <c r="F423">
        <f t="shared" si="13"/>
        <v>-0.60918588309952881</v>
      </c>
    </row>
    <row r="424" spans="1:6" x14ac:dyDescent="0.25">
      <c r="A424" s="18" t="s">
        <v>20</v>
      </c>
      <c r="B424">
        <v>114</v>
      </c>
      <c r="C424">
        <f t="shared" si="12"/>
        <v>-0.58163695338071386</v>
      </c>
      <c r="F424">
        <f t="shared" si="13"/>
        <v>-0.60918588309952881</v>
      </c>
    </row>
    <row r="425" spans="1:6" x14ac:dyDescent="0.25">
      <c r="A425" s="18" t="s">
        <v>20</v>
      </c>
      <c r="B425">
        <v>1518</v>
      </c>
      <c r="C425">
        <f t="shared" si="12"/>
        <v>0.52617246643158577</v>
      </c>
      <c r="F425">
        <f t="shared" si="13"/>
        <v>-0.60918588309952881</v>
      </c>
    </row>
    <row r="426" spans="1:6" x14ac:dyDescent="0.25">
      <c r="A426" s="18" t="s">
        <v>20</v>
      </c>
      <c r="B426">
        <v>166</v>
      </c>
      <c r="C426">
        <f t="shared" si="12"/>
        <v>-0.54060697486914722</v>
      </c>
      <c r="F426">
        <f t="shared" si="13"/>
        <v>-0.60918588309952881</v>
      </c>
    </row>
    <row r="427" spans="1:6" x14ac:dyDescent="0.25">
      <c r="A427" s="18" t="s">
        <v>20</v>
      </c>
      <c r="B427">
        <v>100</v>
      </c>
      <c r="C427">
        <f t="shared" si="12"/>
        <v>-0.59268348605690491</v>
      </c>
      <c r="F427">
        <f t="shared" si="13"/>
        <v>-0.60918588309952881</v>
      </c>
    </row>
    <row r="428" spans="1:6" x14ac:dyDescent="0.25">
      <c r="A428" s="18" t="s">
        <v>20</v>
      </c>
      <c r="B428">
        <v>235</v>
      </c>
      <c r="C428">
        <f t="shared" si="12"/>
        <v>-0.48616334953649143</v>
      </c>
      <c r="F428">
        <f t="shared" si="13"/>
        <v>-0.60918588309952881</v>
      </c>
    </row>
    <row r="429" spans="1:6" x14ac:dyDescent="0.25">
      <c r="A429" s="18" t="s">
        <v>20</v>
      </c>
      <c r="B429">
        <v>148</v>
      </c>
      <c r="C429">
        <f t="shared" si="12"/>
        <v>-0.55480965973853569</v>
      </c>
      <c r="F429">
        <f t="shared" si="13"/>
        <v>-0.60918588309952881</v>
      </c>
    </row>
    <row r="430" spans="1:6" x14ac:dyDescent="0.25">
      <c r="A430" s="18" t="s">
        <v>20</v>
      </c>
      <c r="B430">
        <v>198</v>
      </c>
      <c r="C430">
        <f t="shared" si="12"/>
        <v>-0.5153577573235677</v>
      </c>
      <c r="F430">
        <f t="shared" si="13"/>
        <v>-0.60918588309952881</v>
      </c>
    </row>
    <row r="431" spans="1:6" x14ac:dyDescent="0.25">
      <c r="A431" s="18" t="s">
        <v>20</v>
      </c>
      <c r="B431">
        <v>150</v>
      </c>
      <c r="C431">
        <f t="shared" si="12"/>
        <v>-0.55323158364193692</v>
      </c>
      <c r="F431">
        <f t="shared" si="13"/>
        <v>-0.60918588309952881</v>
      </c>
    </row>
    <row r="432" spans="1:6" x14ac:dyDescent="0.25">
      <c r="A432" s="18" t="s">
        <v>20</v>
      </c>
      <c r="B432">
        <v>216</v>
      </c>
      <c r="C432">
        <f t="shared" si="12"/>
        <v>-0.50115507245417923</v>
      </c>
      <c r="F432">
        <f t="shared" si="13"/>
        <v>-0.60918588309952881</v>
      </c>
    </row>
    <row r="433" spans="1:6" x14ac:dyDescent="0.25">
      <c r="A433" s="18" t="s">
        <v>20</v>
      </c>
      <c r="B433">
        <v>5139</v>
      </c>
      <c r="C433">
        <f t="shared" si="12"/>
        <v>3.3832792393235636</v>
      </c>
      <c r="F433">
        <f t="shared" si="13"/>
        <v>-0.60918588309952881</v>
      </c>
    </row>
    <row r="434" spans="1:6" x14ac:dyDescent="0.25">
      <c r="A434" s="18" t="s">
        <v>20</v>
      </c>
      <c r="B434">
        <v>2353</v>
      </c>
      <c r="C434">
        <f t="shared" si="12"/>
        <v>1.1850192367615502</v>
      </c>
      <c r="F434">
        <f t="shared" si="13"/>
        <v>-0.60918588309952881</v>
      </c>
    </row>
    <row r="435" spans="1:6" x14ac:dyDescent="0.25">
      <c r="A435" s="18" t="s">
        <v>20</v>
      </c>
      <c r="B435">
        <v>78</v>
      </c>
      <c r="C435">
        <f t="shared" si="12"/>
        <v>-0.6100423231194908</v>
      </c>
      <c r="F435">
        <f t="shared" si="13"/>
        <v>-0.60918588309952881</v>
      </c>
    </row>
    <row r="436" spans="1:6" x14ac:dyDescent="0.25">
      <c r="A436" s="18" t="s">
        <v>20</v>
      </c>
      <c r="B436">
        <v>174</v>
      </c>
      <c r="C436">
        <f t="shared" si="12"/>
        <v>-0.53429467048275237</v>
      </c>
      <c r="F436">
        <f t="shared" si="13"/>
        <v>-0.60918588309952881</v>
      </c>
    </row>
    <row r="437" spans="1:6" x14ac:dyDescent="0.25">
      <c r="A437" s="18" t="s">
        <v>20</v>
      </c>
      <c r="B437">
        <v>164</v>
      </c>
      <c r="C437">
        <f t="shared" si="12"/>
        <v>-0.54218505096574587</v>
      </c>
      <c r="F437">
        <f t="shared" si="13"/>
        <v>-0.60918588309952881</v>
      </c>
    </row>
    <row r="438" spans="1:6" x14ac:dyDescent="0.25">
      <c r="A438" s="18" t="s">
        <v>20</v>
      </c>
      <c r="B438">
        <v>161</v>
      </c>
      <c r="C438">
        <f t="shared" si="12"/>
        <v>-0.54455216511064397</v>
      </c>
      <c r="F438">
        <f t="shared" si="13"/>
        <v>-0.60918588309952881</v>
      </c>
    </row>
    <row r="439" spans="1:6" x14ac:dyDescent="0.25">
      <c r="A439" s="18" t="s">
        <v>20</v>
      </c>
      <c r="B439">
        <v>138</v>
      </c>
      <c r="C439">
        <f t="shared" si="12"/>
        <v>-0.5627000402215292</v>
      </c>
      <c r="F439">
        <f t="shared" si="13"/>
        <v>-0.60918588309952881</v>
      </c>
    </row>
    <row r="440" spans="1:6" x14ac:dyDescent="0.25">
      <c r="A440" s="18" t="s">
        <v>20</v>
      </c>
      <c r="B440">
        <v>3308</v>
      </c>
      <c r="C440">
        <f t="shared" si="12"/>
        <v>1.9385505728874377</v>
      </c>
      <c r="F440">
        <f t="shared" si="13"/>
        <v>-0.60918588309952881</v>
      </c>
    </row>
    <row r="441" spans="1:6" x14ac:dyDescent="0.25">
      <c r="A441" s="18" t="s">
        <v>20</v>
      </c>
      <c r="B441">
        <v>127</v>
      </c>
      <c r="C441">
        <f t="shared" si="12"/>
        <v>-0.57137945875282214</v>
      </c>
      <c r="F441">
        <f t="shared" si="13"/>
        <v>-0.60918588309952881</v>
      </c>
    </row>
    <row r="442" spans="1:6" x14ac:dyDescent="0.25">
      <c r="A442" s="18" t="s">
        <v>20</v>
      </c>
      <c r="B442">
        <v>207</v>
      </c>
      <c r="C442">
        <f t="shared" si="12"/>
        <v>-0.50825641488887352</v>
      </c>
      <c r="F442">
        <f t="shared" si="13"/>
        <v>-0.60918588309952881</v>
      </c>
    </row>
    <row r="443" spans="1:6" x14ac:dyDescent="0.25">
      <c r="A443" s="18" t="s">
        <v>20</v>
      </c>
      <c r="B443">
        <v>181</v>
      </c>
      <c r="C443">
        <f t="shared" si="12"/>
        <v>-0.52877140414465684</v>
      </c>
      <c r="F443">
        <f t="shared" si="13"/>
        <v>-0.60918588309952881</v>
      </c>
    </row>
    <row r="444" spans="1:6" x14ac:dyDescent="0.25">
      <c r="A444" s="18" t="s">
        <v>20</v>
      </c>
      <c r="B444">
        <v>110</v>
      </c>
      <c r="C444">
        <f t="shared" si="12"/>
        <v>-0.58479310557391129</v>
      </c>
      <c r="F444">
        <f t="shared" si="13"/>
        <v>-0.60918588309952881</v>
      </c>
    </row>
    <row r="445" spans="1:6" x14ac:dyDescent="0.25">
      <c r="A445" s="18" t="s">
        <v>20</v>
      </c>
      <c r="B445">
        <v>185</v>
      </c>
      <c r="C445">
        <f t="shared" si="12"/>
        <v>-0.52561525195145942</v>
      </c>
      <c r="F445">
        <f t="shared" si="13"/>
        <v>-0.60918588309952881</v>
      </c>
    </row>
    <row r="446" spans="1:6" x14ac:dyDescent="0.25">
      <c r="A446" s="18" t="s">
        <v>20</v>
      </c>
      <c r="B446">
        <v>121</v>
      </c>
      <c r="C446">
        <f t="shared" si="12"/>
        <v>-0.57611368704261834</v>
      </c>
      <c r="F446">
        <f t="shared" si="13"/>
        <v>-0.60918588309952881</v>
      </c>
    </row>
    <row r="447" spans="1:6" x14ac:dyDescent="0.25">
      <c r="A447" s="18" t="s">
        <v>20</v>
      </c>
      <c r="B447">
        <v>106</v>
      </c>
      <c r="C447">
        <f t="shared" si="12"/>
        <v>-0.58794925776710871</v>
      </c>
      <c r="F447">
        <f t="shared" si="13"/>
        <v>-0.60918588309952881</v>
      </c>
    </row>
    <row r="448" spans="1:6" x14ac:dyDescent="0.25">
      <c r="A448" s="18" t="s">
        <v>20</v>
      </c>
      <c r="B448">
        <v>142</v>
      </c>
      <c r="C448">
        <f t="shared" si="12"/>
        <v>-0.55954388802833177</v>
      </c>
      <c r="F448">
        <f t="shared" si="13"/>
        <v>-0.60918588309952881</v>
      </c>
    </row>
    <row r="449" spans="1:6" x14ac:dyDescent="0.25">
      <c r="A449" s="18" t="s">
        <v>20</v>
      </c>
      <c r="B449">
        <v>233</v>
      </c>
      <c r="C449">
        <f t="shared" si="12"/>
        <v>-0.48774142563309014</v>
      </c>
      <c r="F449">
        <f t="shared" si="13"/>
        <v>-0.60918588309952881</v>
      </c>
    </row>
    <row r="450" spans="1:6" x14ac:dyDescent="0.25">
      <c r="A450" s="18" t="s">
        <v>20</v>
      </c>
      <c r="B450">
        <v>218</v>
      </c>
      <c r="C450">
        <f t="shared" si="12"/>
        <v>-0.49957699635758052</v>
      </c>
      <c r="F450">
        <f t="shared" si="13"/>
        <v>-0.60918588309952881</v>
      </c>
    </row>
    <row r="451" spans="1:6" x14ac:dyDescent="0.25">
      <c r="A451" s="18" t="s">
        <v>20</v>
      </c>
      <c r="B451">
        <v>76</v>
      </c>
      <c r="C451">
        <f t="shared" ref="C451:C514" si="14">STANDARDIZE(B451,AVERAGE($B$2:$B$566),_xlfn.STDEV.S($B$2:$B$566))</f>
        <v>-0.61162039921608946</v>
      </c>
      <c r="F451">
        <f t="shared" ref="F451:F514" si="15">STANDARDIZE(E451,AVERAGE($E$2:$E$365),_xlfn.STDEV.S($E$2:$E$365))</f>
        <v>-0.60918588309952881</v>
      </c>
    </row>
    <row r="452" spans="1:6" x14ac:dyDescent="0.25">
      <c r="A452" s="18" t="s">
        <v>20</v>
      </c>
      <c r="B452">
        <v>43</v>
      </c>
      <c r="C452">
        <f t="shared" si="14"/>
        <v>-0.63765865480996831</v>
      </c>
      <c r="F452">
        <f t="shared" si="15"/>
        <v>-0.60918588309952881</v>
      </c>
    </row>
    <row r="453" spans="1:6" x14ac:dyDescent="0.25">
      <c r="A453" s="18" t="s">
        <v>20</v>
      </c>
      <c r="B453">
        <v>221</v>
      </c>
      <c r="C453">
        <f t="shared" si="14"/>
        <v>-0.49720988221268247</v>
      </c>
      <c r="F453">
        <f t="shared" si="15"/>
        <v>-0.60918588309952881</v>
      </c>
    </row>
    <row r="454" spans="1:6" x14ac:dyDescent="0.25">
      <c r="A454" s="18" t="s">
        <v>20</v>
      </c>
      <c r="B454">
        <v>2805</v>
      </c>
      <c r="C454">
        <f t="shared" si="14"/>
        <v>1.5416644345928605</v>
      </c>
      <c r="F454">
        <f t="shared" si="15"/>
        <v>-0.60918588309952881</v>
      </c>
    </row>
    <row r="455" spans="1:6" x14ac:dyDescent="0.25">
      <c r="A455" s="18" t="s">
        <v>20</v>
      </c>
      <c r="B455">
        <v>68</v>
      </c>
      <c r="C455">
        <f t="shared" si="14"/>
        <v>-0.61793270360248431</v>
      </c>
      <c r="F455">
        <f t="shared" si="15"/>
        <v>-0.60918588309952881</v>
      </c>
    </row>
    <row r="456" spans="1:6" x14ac:dyDescent="0.25">
      <c r="A456" s="18" t="s">
        <v>20</v>
      </c>
      <c r="B456">
        <v>183</v>
      </c>
      <c r="C456">
        <f t="shared" si="14"/>
        <v>-0.52719332804805807</v>
      </c>
      <c r="F456">
        <f t="shared" si="15"/>
        <v>-0.60918588309952881</v>
      </c>
    </row>
    <row r="457" spans="1:6" x14ac:dyDescent="0.25">
      <c r="A457" s="18" t="s">
        <v>20</v>
      </c>
      <c r="B457">
        <v>133</v>
      </c>
      <c r="C457">
        <f t="shared" si="14"/>
        <v>-0.56664523046302606</v>
      </c>
      <c r="F457">
        <f t="shared" si="15"/>
        <v>-0.60918588309952881</v>
      </c>
    </row>
    <row r="458" spans="1:6" x14ac:dyDescent="0.25">
      <c r="A458" s="18" t="s">
        <v>20</v>
      </c>
      <c r="B458">
        <v>2489</v>
      </c>
      <c r="C458">
        <f t="shared" si="14"/>
        <v>1.2923284113302631</v>
      </c>
      <c r="F458">
        <f t="shared" si="15"/>
        <v>-0.60918588309952881</v>
      </c>
    </row>
    <row r="459" spans="1:6" x14ac:dyDescent="0.25">
      <c r="A459" s="18" t="s">
        <v>20</v>
      </c>
      <c r="B459">
        <v>69</v>
      </c>
      <c r="C459">
        <f t="shared" si="14"/>
        <v>-0.61714366555418498</v>
      </c>
      <c r="F459">
        <f t="shared" si="15"/>
        <v>-0.60918588309952881</v>
      </c>
    </row>
    <row r="460" spans="1:6" x14ac:dyDescent="0.25">
      <c r="A460" s="18" t="s">
        <v>20</v>
      </c>
      <c r="B460">
        <v>279</v>
      </c>
      <c r="C460">
        <f t="shared" si="14"/>
        <v>-0.45144567541131964</v>
      </c>
      <c r="F460">
        <f t="shared" si="15"/>
        <v>-0.60918588309952881</v>
      </c>
    </row>
    <row r="461" spans="1:6" x14ac:dyDescent="0.25">
      <c r="A461" s="18" t="s">
        <v>20</v>
      </c>
      <c r="B461">
        <v>210</v>
      </c>
      <c r="C461">
        <f t="shared" si="14"/>
        <v>-0.50588930074397542</v>
      </c>
      <c r="F461">
        <f t="shared" si="15"/>
        <v>-0.60918588309952881</v>
      </c>
    </row>
    <row r="462" spans="1:6" x14ac:dyDescent="0.25">
      <c r="A462" s="18" t="s">
        <v>20</v>
      </c>
      <c r="B462">
        <v>2100</v>
      </c>
      <c r="C462">
        <f t="shared" si="14"/>
        <v>0.9853926105418126</v>
      </c>
      <c r="F462">
        <f t="shared" si="15"/>
        <v>-0.60918588309952881</v>
      </c>
    </row>
    <row r="463" spans="1:6" x14ac:dyDescent="0.25">
      <c r="A463" s="18" t="s">
        <v>20</v>
      </c>
      <c r="B463">
        <v>252</v>
      </c>
      <c r="C463">
        <f t="shared" si="14"/>
        <v>-0.47274970271540234</v>
      </c>
      <c r="F463">
        <f t="shared" si="15"/>
        <v>-0.60918588309952881</v>
      </c>
    </row>
    <row r="464" spans="1:6" x14ac:dyDescent="0.25">
      <c r="A464" s="18" t="s">
        <v>20</v>
      </c>
      <c r="B464">
        <v>1280</v>
      </c>
      <c r="C464">
        <f t="shared" si="14"/>
        <v>0.33838141093633839</v>
      </c>
      <c r="F464">
        <f t="shared" si="15"/>
        <v>-0.60918588309952881</v>
      </c>
    </row>
    <row r="465" spans="1:6" x14ac:dyDescent="0.25">
      <c r="A465" s="18" t="s">
        <v>20</v>
      </c>
      <c r="B465">
        <v>157</v>
      </c>
      <c r="C465">
        <f t="shared" si="14"/>
        <v>-0.5477083173038414</v>
      </c>
      <c r="F465">
        <f t="shared" si="15"/>
        <v>-0.60918588309952881</v>
      </c>
    </row>
    <row r="466" spans="1:6" x14ac:dyDescent="0.25">
      <c r="A466" s="18" t="s">
        <v>20</v>
      </c>
      <c r="B466">
        <v>194</v>
      </c>
      <c r="C466">
        <f t="shared" si="14"/>
        <v>-0.51851390951676513</v>
      </c>
      <c r="F466">
        <f t="shared" si="15"/>
        <v>-0.60918588309952881</v>
      </c>
    </row>
    <row r="467" spans="1:6" x14ac:dyDescent="0.25">
      <c r="A467" s="18" t="s">
        <v>20</v>
      </c>
      <c r="B467">
        <v>82</v>
      </c>
      <c r="C467">
        <f t="shared" si="14"/>
        <v>-0.60688617092629338</v>
      </c>
      <c r="F467">
        <f t="shared" si="15"/>
        <v>-0.60918588309952881</v>
      </c>
    </row>
    <row r="468" spans="1:6" x14ac:dyDescent="0.25">
      <c r="A468" s="18" t="s">
        <v>20</v>
      </c>
      <c r="B468">
        <v>4233</v>
      </c>
      <c r="C468">
        <f t="shared" si="14"/>
        <v>2.6684107675643447</v>
      </c>
      <c r="F468">
        <f t="shared" si="15"/>
        <v>-0.60918588309952881</v>
      </c>
    </row>
    <row r="469" spans="1:6" x14ac:dyDescent="0.25">
      <c r="A469" s="18" t="s">
        <v>20</v>
      </c>
      <c r="B469">
        <v>1297</v>
      </c>
      <c r="C469">
        <f t="shared" si="14"/>
        <v>0.35179505775742748</v>
      </c>
      <c r="F469">
        <f t="shared" si="15"/>
        <v>-0.60918588309952881</v>
      </c>
    </row>
    <row r="470" spans="1:6" x14ac:dyDescent="0.25">
      <c r="A470" s="18" t="s">
        <v>20</v>
      </c>
      <c r="B470">
        <v>165</v>
      </c>
      <c r="C470">
        <f t="shared" si="14"/>
        <v>-0.54139601291744655</v>
      </c>
      <c r="F470">
        <f t="shared" si="15"/>
        <v>-0.60918588309952881</v>
      </c>
    </row>
    <row r="471" spans="1:6" x14ac:dyDescent="0.25">
      <c r="A471" s="18" t="s">
        <v>20</v>
      </c>
      <c r="B471">
        <v>119</v>
      </c>
      <c r="C471">
        <f t="shared" si="14"/>
        <v>-0.57769176313921711</v>
      </c>
      <c r="F471">
        <f t="shared" si="15"/>
        <v>-0.60918588309952881</v>
      </c>
    </row>
    <row r="472" spans="1:6" x14ac:dyDescent="0.25">
      <c r="A472" s="18" t="s">
        <v>20</v>
      </c>
      <c r="B472">
        <v>1797</v>
      </c>
      <c r="C472">
        <f t="shared" si="14"/>
        <v>0.74631408190710691</v>
      </c>
      <c r="F472">
        <f t="shared" si="15"/>
        <v>-0.60918588309952881</v>
      </c>
    </row>
    <row r="473" spans="1:6" x14ac:dyDescent="0.25">
      <c r="A473" s="18" t="s">
        <v>20</v>
      </c>
      <c r="B473">
        <v>261</v>
      </c>
      <c r="C473">
        <f t="shared" si="14"/>
        <v>-0.46564836028070811</v>
      </c>
      <c r="F473">
        <f t="shared" si="15"/>
        <v>-0.60918588309952881</v>
      </c>
    </row>
    <row r="474" spans="1:6" x14ac:dyDescent="0.25">
      <c r="A474" s="18" t="s">
        <v>20</v>
      </c>
      <c r="B474">
        <v>157</v>
      </c>
      <c r="C474">
        <f t="shared" si="14"/>
        <v>-0.5477083173038414</v>
      </c>
      <c r="F474">
        <f t="shared" si="15"/>
        <v>-0.60918588309952881</v>
      </c>
    </row>
    <row r="475" spans="1:6" x14ac:dyDescent="0.25">
      <c r="A475" s="18" t="s">
        <v>20</v>
      </c>
      <c r="B475">
        <v>3533</v>
      </c>
      <c r="C475">
        <f t="shared" si="14"/>
        <v>2.1160841337547933</v>
      </c>
      <c r="F475">
        <f t="shared" si="15"/>
        <v>-0.60918588309952881</v>
      </c>
    </row>
    <row r="476" spans="1:6" x14ac:dyDescent="0.25">
      <c r="A476" s="18" t="s">
        <v>20</v>
      </c>
      <c r="B476">
        <v>155</v>
      </c>
      <c r="C476">
        <f t="shared" si="14"/>
        <v>-0.54928639340044016</v>
      </c>
      <c r="F476">
        <f t="shared" si="15"/>
        <v>-0.60918588309952881</v>
      </c>
    </row>
    <row r="477" spans="1:6" x14ac:dyDescent="0.25">
      <c r="A477" s="18" t="s">
        <v>20</v>
      </c>
      <c r="B477">
        <v>132</v>
      </c>
      <c r="C477">
        <f t="shared" si="14"/>
        <v>-0.56743426851132539</v>
      </c>
      <c r="F477">
        <f t="shared" si="15"/>
        <v>-0.60918588309952881</v>
      </c>
    </row>
    <row r="478" spans="1:6" x14ac:dyDescent="0.25">
      <c r="A478" s="18" t="s">
        <v>20</v>
      </c>
      <c r="B478">
        <v>1354</v>
      </c>
      <c r="C478">
        <f t="shared" si="14"/>
        <v>0.39677022651049093</v>
      </c>
      <c r="F478">
        <f t="shared" si="15"/>
        <v>-0.60918588309952881</v>
      </c>
    </row>
    <row r="479" spans="1:6" x14ac:dyDescent="0.25">
      <c r="A479" s="18" t="s">
        <v>20</v>
      </c>
      <c r="B479">
        <v>48</v>
      </c>
      <c r="C479">
        <f t="shared" si="14"/>
        <v>-0.63371346456847155</v>
      </c>
      <c r="F479">
        <f t="shared" si="15"/>
        <v>-0.60918588309952881</v>
      </c>
    </row>
    <row r="480" spans="1:6" x14ac:dyDescent="0.25">
      <c r="A480" s="18" t="s">
        <v>20</v>
      </c>
      <c r="B480">
        <v>110</v>
      </c>
      <c r="C480">
        <f t="shared" si="14"/>
        <v>-0.58479310557391129</v>
      </c>
      <c r="F480">
        <f t="shared" si="15"/>
        <v>-0.60918588309952881</v>
      </c>
    </row>
    <row r="481" spans="1:6" x14ac:dyDescent="0.25">
      <c r="A481" s="18" t="s">
        <v>20</v>
      </c>
      <c r="B481">
        <v>172</v>
      </c>
      <c r="C481">
        <f t="shared" si="14"/>
        <v>-0.53587274657935102</v>
      </c>
      <c r="F481">
        <f t="shared" si="15"/>
        <v>-0.60918588309952881</v>
      </c>
    </row>
    <row r="482" spans="1:6" x14ac:dyDescent="0.25">
      <c r="A482" s="18" t="s">
        <v>20</v>
      </c>
      <c r="B482">
        <v>307</v>
      </c>
      <c r="C482">
        <f t="shared" si="14"/>
        <v>-0.4293526100589376</v>
      </c>
      <c r="F482">
        <f t="shared" si="15"/>
        <v>-0.60918588309952881</v>
      </c>
    </row>
    <row r="483" spans="1:6" x14ac:dyDescent="0.25">
      <c r="A483" s="18" t="s">
        <v>20</v>
      </c>
      <c r="B483">
        <v>160</v>
      </c>
      <c r="C483">
        <f t="shared" si="14"/>
        <v>-0.5453412031589433</v>
      </c>
      <c r="F483">
        <f t="shared" si="15"/>
        <v>-0.60918588309952881</v>
      </c>
    </row>
    <row r="484" spans="1:6" x14ac:dyDescent="0.25">
      <c r="A484" s="18" t="s">
        <v>20</v>
      </c>
      <c r="B484">
        <v>1467</v>
      </c>
      <c r="C484">
        <f t="shared" si="14"/>
        <v>0.48593152596831846</v>
      </c>
      <c r="F484">
        <f t="shared" si="15"/>
        <v>-0.60918588309952881</v>
      </c>
    </row>
    <row r="485" spans="1:6" x14ac:dyDescent="0.25">
      <c r="A485" s="18" t="s">
        <v>20</v>
      </c>
      <c r="B485">
        <v>2662</v>
      </c>
      <c r="C485">
        <f t="shared" si="14"/>
        <v>1.4288319936860521</v>
      </c>
      <c r="F485">
        <f t="shared" si="15"/>
        <v>-0.60918588309952881</v>
      </c>
    </row>
    <row r="486" spans="1:6" x14ac:dyDescent="0.25">
      <c r="A486" s="18" t="s">
        <v>20</v>
      </c>
      <c r="B486">
        <v>452</v>
      </c>
      <c r="C486">
        <f t="shared" si="14"/>
        <v>-0.31494209305553061</v>
      </c>
      <c r="F486">
        <f t="shared" si="15"/>
        <v>-0.60918588309952881</v>
      </c>
    </row>
    <row r="487" spans="1:6" x14ac:dyDescent="0.25">
      <c r="A487" s="18" t="s">
        <v>20</v>
      </c>
      <c r="B487">
        <v>158</v>
      </c>
      <c r="C487">
        <f t="shared" si="14"/>
        <v>-0.54691927925554207</v>
      </c>
      <c r="F487">
        <f t="shared" si="15"/>
        <v>-0.60918588309952881</v>
      </c>
    </row>
    <row r="488" spans="1:6" x14ac:dyDescent="0.25">
      <c r="A488" s="18" t="s">
        <v>20</v>
      </c>
      <c r="B488">
        <v>225</v>
      </c>
      <c r="C488">
        <f t="shared" si="14"/>
        <v>-0.49405373001948505</v>
      </c>
      <c r="F488">
        <f t="shared" si="15"/>
        <v>-0.60918588309952881</v>
      </c>
    </row>
    <row r="489" spans="1:6" x14ac:dyDescent="0.25">
      <c r="A489" s="18" t="s">
        <v>20</v>
      </c>
      <c r="B489">
        <v>65</v>
      </c>
      <c r="C489">
        <f t="shared" si="14"/>
        <v>-0.62029981774738241</v>
      </c>
      <c r="F489">
        <f t="shared" si="15"/>
        <v>-0.60918588309952881</v>
      </c>
    </row>
    <row r="490" spans="1:6" x14ac:dyDescent="0.25">
      <c r="A490" s="18" t="s">
        <v>20</v>
      </c>
      <c r="B490">
        <v>163</v>
      </c>
      <c r="C490">
        <f t="shared" si="14"/>
        <v>-0.54297408901404531</v>
      </c>
      <c r="F490">
        <f t="shared" si="15"/>
        <v>-0.60918588309952881</v>
      </c>
    </row>
    <row r="491" spans="1:6" x14ac:dyDescent="0.25">
      <c r="A491" s="18" t="s">
        <v>20</v>
      </c>
      <c r="B491">
        <v>85</v>
      </c>
      <c r="C491">
        <f t="shared" si="14"/>
        <v>-0.60451905678139528</v>
      </c>
      <c r="F491">
        <f t="shared" si="15"/>
        <v>-0.60918588309952881</v>
      </c>
    </row>
    <row r="492" spans="1:6" x14ac:dyDescent="0.25">
      <c r="A492" s="18" t="s">
        <v>20</v>
      </c>
      <c r="B492">
        <v>217</v>
      </c>
      <c r="C492">
        <f t="shared" si="14"/>
        <v>-0.5003660344058799</v>
      </c>
      <c r="F492">
        <f t="shared" si="15"/>
        <v>-0.60918588309952881</v>
      </c>
    </row>
    <row r="493" spans="1:6" x14ac:dyDescent="0.25">
      <c r="A493" s="18" t="s">
        <v>20</v>
      </c>
      <c r="B493">
        <v>150</v>
      </c>
      <c r="C493">
        <f t="shared" si="14"/>
        <v>-0.55323158364193692</v>
      </c>
      <c r="F493">
        <f t="shared" si="15"/>
        <v>-0.60918588309952881</v>
      </c>
    </row>
    <row r="494" spans="1:6" x14ac:dyDescent="0.25">
      <c r="A494" s="18" t="s">
        <v>20</v>
      </c>
      <c r="B494">
        <v>3272</v>
      </c>
      <c r="C494">
        <f t="shared" si="14"/>
        <v>1.9101452031486608</v>
      </c>
      <c r="F494">
        <f t="shared" si="15"/>
        <v>-0.60918588309952881</v>
      </c>
    </row>
    <row r="495" spans="1:6" x14ac:dyDescent="0.25">
      <c r="A495" s="18" t="s">
        <v>20</v>
      </c>
      <c r="B495">
        <v>300</v>
      </c>
      <c r="C495">
        <f t="shared" si="14"/>
        <v>-0.43487587639703312</v>
      </c>
      <c r="F495">
        <f t="shared" si="15"/>
        <v>-0.60918588309952881</v>
      </c>
    </row>
    <row r="496" spans="1:6" x14ac:dyDescent="0.25">
      <c r="A496" s="18" t="s">
        <v>20</v>
      </c>
      <c r="B496">
        <v>126</v>
      </c>
      <c r="C496">
        <f t="shared" si="14"/>
        <v>-0.57216849680112158</v>
      </c>
      <c r="F496">
        <f t="shared" si="15"/>
        <v>-0.60918588309952881</v>
      </c>
    </row>
    <row r="497" spans="1:6" x14ac:dyDescent="0.25">
      <c r="A497" s="18" t="s">
        <v>20</v>
      </c>
      <c r="B497">
        <v>2320</v>
      </c>
      <c r="C497">
        <f t="shared" si="14"/>
        <v>1.1589809811676715</v>
      </c>
      <c r="F497">
        <f t="shared" si="15"/>
        <v>-0.60918588309952881</v>
      </c>
    </row>
    <row r="498" spans="1:6" x14ac:dyDescent="0.25">
      <c r="A498" s="18" t="s">
        <v>20</v>
      </c>
      <c r="B498">
        <v>81</v>
      </c>
      <c r="C498">
        <f t="shared" si="14"/>
        <v>-0.60767520897459271</v>
      </c>
      <c r="F498">
        <f t="shared" si="15"/>
        <v>-0.60918588309952881</v>
      </c>
    </row>
    <row r="499" spans="1:6" x14ac:dyDescent="0.25">
      <c r="A499" s="18" t="s">
        <v>20</v>
      </c>
      <c r="B499">
        <v>1887</v>
      </c>
      <c r="C499">
        <f t="shared" si="14"/>
        <v>0.81732750625404915</v>
      </c>
      <c r="F499">
        <f t="shared" si="15"/>
        <v>-0.60918588309952881</v>
      </c>
    </row>
    <row r="500" spans="1:6" x14ac:dyDescent="0.25">
      <c r="A500" s="18" t="s">
        <v>20</v>
      </c>
      <c r="B500">
        <v>4358</v>
      </c>
      <c r="C500">
        <f t="shared" si="14"/>
        <v>2.7670405236017643</v>
      </c>
      <c r="F500">
        <f t="shared" si="15"/>
        <v>-0.60918588309952881</v>
      </c>
    </row>
    <row r="501" spans="1:6" x14ac:dyDescent="0.25">
      <c r="A501" s="18" t="s">
        <v>20</v>
      </c>
      <c r="B501">
        <v>53</v>
      </c>
      <c r="C501">
        <f t="shared" si="14"/>
        <v>-0.62976827432697469</v>
      </c>
      <c r="F501">
        <f t="shared" si="15"/>
        <v>-0.60918588309952881</v>
      </c>
    </row>
    <row r="502" spans="1:6" x14ac:dyDescent="0.25">
      <c r="A502" s="18" t="s">
        <v>20</v>
      </c>
      <c r="B502">
        <v>2414</v>
      </c>
      <c r="C502">
        <f t="shared" si="14"/>
        <v>1.2331505577078112</v>
      </c>
      <c r="F502">
        <f t="shared" si="15"/>
        <v>-0.60918588309952881</v>
      </c>
    </row>
    <row r="503" spans="1:6" x14ac:dyDescent="0.25">
      <c r="A503" s="18" t="s">
        <v>20</v>
      </c>
      <c r="B503">
        <v>80</v>
      </c>
      <c r="C503">
        <f t="shared" si="14"/>
        <v>-0.60846424702289204</v>
      </c>
      <c r="F503">
        <f t="shared" si="15"/>
        <v>-0.60918588309952881</v>
      </c>
    </row>
    <row r="504" spans="1:6" x14ac:dyDescent="0.25">
      <c r="A504" s="18" t="s">
        <v>20</v>
      </c>
      <c r="B504">
        <v>193</v>
      </c>
      <c r="C504">
        <f t="shared" si="14"/>
        <v>-0.51930294756506457</v>
      </c>
      <c r="F504">
        <f t="shared" si="15"/>
        <v>-0.60918588309952881</v>
      </c>
    </row>
    <row r="505" spans="1:6" x14ac:dyDescent="0.25">
      <c r="A505" s="18" t="s">
        <v>20</v>
      </c>
      <c r="B505">
        <v>52</v>
      </c>
      <c r="C505">
        <f t="shared" si="14"/>
        <v>-0.63055731237527413</v>
      </c>
      <c r="F505">
        <f t="shared" si="15"/>
        <v>-0.60918588309952881</v>
      </c>
    </row>
    <row r="506" spans="1:6" x14ac:dyDescent="0.25">
      <c r="A506" s="18" t="s">
        <v>20</v>
      </c>
      <c r="B506">
        <v>290</v>
      </c>
      <c r="C506">
        <f t="shared" si="14"/>
        <v>-0.44276625688002674</v>
      </c>
      <c r="F506">
        <f t="shared" si="15"/>
        <v>-0.60918588309952881</v>
      </c>
    </row>
    <row r="507" spans="1:6" x14ac:dyDescent="0.25">
      <c r="A507" s="18" t="s">
        <v>20</v>
      </c>
      <c r="B507">
        <v>122</v>
      </c>
      <c r="C507">
        <f t="shared" si="14"/>
        <v>-0.57532464899431901</v>
      </c>
      <c r="F507">
        <f t="shared" si="15"/>
        <v>-0.60918588309952881</v>
      </c>
    </row>
    <row r="508" spans="1:6" x14ac:dyDescent="0.25">
      <c r="A508" s="18" t="s">
        <v>20</v>
      </c>
      <c r="B508">
        <v>1470</v>
      </c>
      <c r="C508">
        <f t="shared" si="14"/>
        <v>0.48829864011321655</v>
      </c>
      <c r="F508">
        <f t="shared" si="15"/>
        <v>-0.60918588309952881</v>
      </c>
    </row>
    <row r="509" spans="1:6" x14ac:dyDescent="0.25">
      <c r="A509" s="18" t="s">
        <v>20</v>
      </c>
      <c r="B509">
        <v>165</v>
      </c>
      <c r="C509">
        <f t="shared" si="14"/>
        <v>-0.54139601291744655</v>
      </c>
      <c r="F509">
        <f t="shared" si="15"/>
        <v>-0.60918588309952881</v>
      </c>
    </row>
    <row r="510" spans="1:6" x14ac:dyDescent="0.25">
      <c r="A510" s="18" t="s">
        <v>20</v>
      </c>
      <c r="B510">
        <v>182</v>
      </c>
      <c r="C510">
        <f t="shared" si="14"/>
        <v>-0.5279823660963574</v>
      </c>
      <c r="F510">
        <f t="shared" si="15"/>
        <v>-0.60918588309952881</v>
      </c>
    </row>
    <row r="511" spans="1:6" x14ac:dyDescent="0.25">
      <c r="A511" s="18" t="s">
        <v>20</v>
      </c>
      <c r="B511">
        <v>199</v>
      </c>
      <c r="C511">
        <f t="shared" si="14"/>
        <v>-0.51456871927526837</v>
      </c>
      <c r="F511">
        <f t="shared" si="15"/>
        <v>-0.60918588309952881</v>
      </c>
    </row>
    <row r="512" spans="1:6" x14ac:dyDescent="0.25">
      <c r="A512" s="18" t="s">
        <v>20</v>
      </c>
      <c r="B512">
        <v>56</v>
      </c>
      <c r="C512">
        <f t="shared" si="14"/>
        <v>-0.6274011601820767</v>
      </c>
      <c r="F512">
        <f t="shared" si="15"/>
        <v>-0.60918588309952881</v>
      </c>
    </row>
    <row r="513" spans="1:6" x14ac:dyDescent="0.25">
      <c r="A513" s="18" t="s">
        <v>20</v>
      </c>
      <c r="B513">
        <v>1460</v>
      </c>
      <c r="C513">
        <f t="shared" si="14"/>
        <v>0.48040825963022299</v>
      </c>
      <c r="F513">
        <f t="shared" si="15"/>
        <v>-0.60918588309952881</v>
      </c>
    </row>
    <row r="514" spans="1:6" x14ac:dyDescent="0.25">
      <c r="A514" s="18" t="s">
        <v>20</v>
      </c>
      <c r="B514">
        <v>123</v>
      </c>
      <c r="C514">
        <f t="shared" si="14"/>
        <v>-0.57453561094601957</v>
      </c>
      <c r="F514">
        <f t="shared" si="15"/>
        <v>-0.60918588309952881</v>
      </c>
    </row>
    <row r="515" spans="1:6" x14ac:dyDescent="0.25">
      <c r="A515" s="18" t="s">
        <v>20</v>
      </c>
      <c r="B515">
        <v>159</v>
      </c>
      <c r="C515">
        <f t="shared" ref="C515:C566" si="16">STANDARDIZE(B515,AVERAGE($B$2:$B$566),_xlfn.STDEV.S($B$2:$B$566))</f>
        <v>-0.54613024120724274</v>
      </c>
      <c r="F515">
        <f t="shared" ref="F515:F566" si="17">STANDARDIZE(E515,AVERAGE($E$2:$E$365),_xlfn.STDEV.S($E$2:$E$365))</f>
        <v>-0.60918588309952881</v>
      </c>
    </row>
    <row r="516" spans="1:6" x14ac:dyDescent="0.25">
      <c r="A516" s="18" t="s">
        <v>20</v>
      </c>
      <c r="B516">
        <v>110</v>
      </c>
      <c r="C516">
        <f t="shared" si="16"/>
        <v>-0.58479310557391129</v>
      </c>
      <c r="F516">
        <f t="shared" si="17"/>
        <v>-0.60918588309952881</v>
      </c>
    </row>
    <row r="517" spans="1:6" x14ac:dyDescent="0.25">
      <c r="A517" s="18" t="s">
        <v>20</v>
      </c>
      <c r="B517">
        <v>236</v>
      </c>
      <c r="C517">
        <f t="shared" si="16"/>
        <v>-0.4853743114881921</v>
      </c>
      <c r="F517">
        <f t="shared" si="17"/>
        <v>-0.60918588309952881</v>
      </c>
    </row>
    <row r="518" spans="1:6" x14ac:dyDescent="0.25">
      <c r="A518" s="18" t="s">
        <v>20</v>
      </c>
      <c r="B518">
        <v>191</v>
      </c>
      <c r="C518">
        <f t="shared" si="16"/>
        <v>-0.52088102366166322</v>
      </c>
      <c r="F518">
        <f t="shared" si="17"/>
        <v>-0.60918588309952881</v>
      </c>
    </row>
    <row r="519" spans="1:6" x14ac:dyDescent="0.25">
      <c r="A519" s="18" t="s">
        <v>20</v>
      </c>
      <c r="B519">
        <v>3934</v>
      </c>
      <c r="C519">
        <f t="shared" si="16"/>
        <v>2.4324883911228361</v>
      </c>
      <c r="F519">
        <f t="shared" si="17"/>
        <v>-0.60918588309952881</v>
      </c>
    </row>
    <row r="520" spans="1:6" x14ac:dyDescent="0.25">
      <c r="A520" s="18" t="s">
        <v>20</v>
      </c>
      <c r="B520">
        <v>80</v>
      </c>
      <c r="C520">
        <f t="shared" si="16"/>
        <v>-0.60846424702289204</v>
      </c>
      <c r="F520">
        <f t="shared" si="17"/>
        <v>-0.60918588309952881</v>
      </c>
    </row>
    <row r="521" spans="1:6" x14ac:dyDescent="0.25">
      <c r="A521" s="18" t="s">
        <v>20</v>
      </c>
      <c r="B521">
        <v>462</v>
      </c>
      <c r="C521">
        <f t="shared" si="16"/>
        <v>-0.30705171257253699</v>
      </c>
      <c r="F521">
        <f t="shared" si="17"/>
        <v>-0.60918588309952881</v>
      </c>
    </row>
    <row r="522" spans="1:6" x14ac:dyDescent="0.25">
      <c r="A522" s="18" t="s">
        <v>20</v>
      </c>
      <c r="B522">
        <v>179</v>
      </c>
      <c r="C522">
        <f t="shared" si="16"/>
        <v>-0.5303494802412555</v>
      </c>
      <c r="F522">
        <f t="shared" si="17"/>
        <v>-0.60918588309952881</v>
      </c>
    </row>
    <row r="523" spans="1:6" x14ac:dyDescent="0.25">
      <c r="A523" s="18" t="s">
        <v>20</v>
      </c>
      <c r="B523">
        <v>1866</v>
      </c>
      <c r="C523">
        <f t="shared" si="16"/>
        <v>0.80075770723976258</v>
      </c>
      <c r="F523">
        <f t="shared" si="17"/>
        <v>-0.60918588309952881</v>
      </c>
    </row>
    <row r="524" spans="1:6" x14ac:dyDescent="0.25">
      <c r="A524" s="18" t="s">
        <v>20</v>
      </c>
      <c r="B524">
        <v>156</v>
      </c>
      <c r="C524">
        <f t="shared" si="16"/>
        <v>-0.54849735535214084</v>
      </c>
      <c r="F524">
        <f t="shared" si="17"/>
        <v>-0.60918588309952881</v>
      </c>
    </row>
    <row r="525" spans="1:6" x14ac:dyDescent="0.25">
      <c r="A525" s="18" t="s">
        <v>20</v>
      </c>
      <c r="B525">
        <v>255</v>
      </c>
      <c r="C525">
        <f t="shared" si="16"/>
        <v>-0.47038258857050425</v>
      </c>
      <c r="F525">
        <f t="shared" si="17"/>
        <v>-0.60918588309952881</v>
      </c>
    </row>
    <row r="526" spans="1:6" x14ac:dyDescent="0.25">
      <c r="A526" s="18" t="s">
        <v>20</v>
      </c>
      <c r="B526">
        <v>2261</v>
      </c>
      <c r="C526">
        <f t="shared" si="16"/>
        <v>1.1124277363180093</v>
      </c>
      <c r="F526">
        <f t="shared" si="17"/>
        <v>-0.60918588309952881</v>
      </c>
    </row>
    <row r="527" spans="1:6" x14ac:dyDescent="0.25">
      <c r="A527" s="18" t="s">
        <v>20</v>
      </c>
      <c r="B527">
        <v>40</v>
      </c>
      <c r="C527">
        <f t="shared" si="16"/>
        <v>-0.6400257689548664</v>
      </c>
      <c r="F527">
        <f t="shared" si="17"/>
        <v>-0.60918588309952881</v>
      </c>
    </row>
    <row r="528" spans="1:6" x14ac:dyDescent="0.25">
      <c r="A528" s="18" t="s">
        <v>20</v>
      </c>
      <c r="B528">
        <v>2289</v>
      </c>
      <c r="C528">
        <f t="shared" si="16"/>
        <v>1.1345208016703914</v>
      </c>
      <c r="F528">
        <f t="shared" si="17"/>
        <v>-0.60918588309952881</v>
      </c>
    </row>
    <row r="529" spans="1:6" x14ac:dyDescent="0.25">
      <c r="A529" s="18" t="s">
        <v>20</v>
      </c>
      <c r="B529">
        <v>65</v>
      </c>
      <c r="C529">
        <f t="shared" si="16"/>
        <v>-0.62029981774738241</v>
      </c>
      <c r="F529">
        <f t="shared" si="17"/>
        <v>-0.60918588309952881</v>
      </c>
    </row>
    <row r="530" spans="1:6" x14ac:dyDescent="0.25">
      <c r="A530" s="18" t="s">
        <v>20</v>
      </c>
      <c r="B530">
        <v>3777</v>
      </c>
      <c r="C530">
        <f t="shared" si="16"/>
        <v>2.3086094175398371</v>
      </c>
      <c r="F530">
        <f t="shared" si="17"/>
        <v>-0.60918588309952881</v>
      </c>
    </row>
    <row r="531" spans="1:6" x14ac:dyDescent="0.25">
      <c r="A531" s="18" t="s">
        <v>20</v>
      </c>
      <c r="B531">
        <v>184</v>
      </c>
      <c r="C531">
        <f t="shared" si="16"/>
        <v>-0.52640428999975875</v>
      </c>
      <c r="F531">
        <f t="shared" si="17"/>
        <v>-0.60918588309952881</v>
      </c>
    </row>
    <row r="532" spans="1:6" x14ac:dyDescent="0.25">
      <c r="A532" s="18" t="s">
        <v>20</v>
      </c>
      <c r="B532">
        <v>85</v>
      </c>
      <c r="C532">
        <f t="shared" si="16"/>
        <v>-0.60451905678139528</v>
      </c>
      <c r="F532">
        <f t="shared" si="17"/>
        <v>-0.60918588309952881</v>
      </c>
    </row>
    <row r="533" spans="1:6" x14ac:dyDescent="0.25">
      <c r="A533" s="18" t="s">
        <v>20</v>
      </c>
      <c r="B533">
        <v>144</v>
      </c>
      <c r="C533">
        <f t="shared" si="16"/>
        <v>-0.55796581193173311</v>
      </c>
      <c r="F533">
        <f t="shared" si="17"/>
        <v>-0.60918588309952881</v>
      </c>
    </row>
    <row r="534" spans="1:6" x14ac:dyDescent="0.25">
      <c r="A534" s="18" t="s">
        <v>20</v>
      </c>
      <c r="B534">
        <v>1902</v>
      </c>
      <c r="C534">
        <f t="shared" si="16"/>
        <v>0.82916307697853953</v>
      </c>
      <c r="F534">
        <f t="shared" si="17"/>
        <v>-0.60918588309952881</v>
      </c>
    </row>
    <row r="535" spans="1:6" x14ac:dyDescent="0.25">
      <c r="A535" s="18" t="s">
        <v>20</v>
      </c>
      <c r="B535">
        <v>105</v>
      </c>
      <c r="C535">
        <f t="shared" si="16"/>
        <v>-0.58873829581540804</v>
      </c>
      <c r="F535">
        <f t="shared" si="17"/>
        <v>-0.60918588309952881</v>
      </c>
    </row>
    <row r="536" spans="1:6" x14ac:dyDescent="0.25">
      <c r="A536" s="18" t="s">
        <v>20</v>
      </c>
      <c r="B536">
        <v>132</v>
      </c>
      <c r="C536">
        <f t="shared" si="16"/>
        <v>-0.56743426851132539</v>
      </c>
      <c r="F536">
        <f t="shared" si="17"/>
        <v>-0.60918588309952881</v>
      </c>
    </row>
    <row r="537" spans="1:6" x14ac:dyDescent="0.25">
      <c r="A537" s="18" t="s">
        <v>20</v>
      </c>
      <c r="B537">
        <v>96</v>
      </c>
      <c r="C537">
        <f t="shared" si="16"/>
        <v>-0.59583963825010233</v>
      </c>
      <c r="F537">
        <f t="shared" si="17"/>
        <v>-0.60918588309952881</v>
      </c>
    </row>
    <row r="538" spans="1:6" x14ac:dyDescent="0.25">
      <c r="A538" s="18" t="s">
        <v>20</v>
      </c>
      <c r="B538">
        <v>114</v>
      </c>
      <c r="C538">
        <f t="shared" si="16"/>
        <v>-0.58163695338071386</v>
      </c>
      <c r="F538">
        <f t="shared" si="17"/>
        <v>-0.60918588309952881</v>
      </c>
    </row>
    <row r="539" spans="1:6" x14ac:dyDescent="0.25">
      <c r="A539" s="18" t="s">
        <v>20</v>
      </c>
      <c r="B539">
        <v>203</v>
      </c>
      <c r="C539">
        <f t="shared" si="16"/>
        <v>-0.51141256708207095</v>
      </c>
      <c r="F539">
        <f t="shared" si="17"/>
        <v>-0.60918588309952881</v>
      </c>
    </row>
    <row r="540" spans="1:6" x14ac:dyDescent="0.25">
      <c r="A540" s="18" t="s">
        <v>20</v>
      </c>
      <c r="B540">
        <v>1559</v>
      </c>
      <c r="C540">
        <f t="shared" si="16"/>
        <v>0.55852302641185947</v>
      </c>
      <c r="F540">
        <f t="shared" si="17"/>
        <v>-0.60918588309952881</v>
      </c>
    </row>
    <row r="541" spans="1:6" x14ac:dyDescent="0.25">
      <c r="A541" s="18" t="s">
        <v>20</v>
      </c>
      <c r="B541">
        <v>1548</v>
      </c>
      <c r="C541">
        <f t="shared" si="16"/>
        <v>0.54984360788056652</v>
      </c>
      <c r="F541">
        <f t="shared" si="17"/>
        <v>-0.60918588309952881</v>
      </c>
    </row>
    <row r="542" spans="1:6" x14ac:dyDescent="0.25">
      <c r="A542" s="18" t="s">
        <v>20</v>
      </c>
      <c r="B542">
        <v>80</v>
      </c>
      <c r="C542">
        <f t="shared" si="16"/>
        <v>-0.60846424702289204</v>
      </c>
      <c r="F542">
        <f t="shared" si="17"/>
        <v>-0.60918588309952881</v>
      </c>
    </row>
    <row r="543" spans="1:6" x14ac:dyDescent="0.25">
      <c r="A543" s="18" t="s">
        <v>20</v>
      </c>
      <c r="B543">
        <v>131</v>
      </c>
      <c r="C543">
        <f t="shared" si="16"/>
        <v>-0.56822330655962472</v>
      </c>
      <c r="F543">
        <f t="shared" si="17"/>
        <v>-0.60918588309952881</v>
      </c>
    </row>
    <row r="544" spans="1:6" x14ac:dyDescent="0.25">
      <c r="A544" s="18" t="s">
        <v>20</v>
      </c>
      <c r="B544">
        <v>112</v>
      </c>
      <c r="C544">
        <f t="shared" si="16"/>
        <v>-0.58321502947731252</v>
      </c>
      <c r="F544">
        <f t="shared" si="17"/>
        <v>-0.60918588309952881</v>
      </c>
    </row>
    <row r="545" spans="1:6" x14ac:dyDescent="0.25">
      <c r="A545" s="18" t="s">
        <v>20</v>
      </c>
      <c r="B545">
        <v>155</v>
      </c>
      <c r="C545">
        <f t="shared" si="16"/>
        <v>-0.54928639340044016</v>
      </c>
      <c r="F545">
        <f t="shared" si="17"/>
        <v>-0.60918588309952881</v>
      </c>
    </row>
    <row r="546" spans="1:6" x14ac:dyDescent="0.25">
      <c r="A546" s="18" t="s">
        <v>20</v>
      </c>
      <c r="B546">
        <v>266</v>
      </c>
      <c r="C546">
        <f t="shared" si="16"/>
        <v>-0.46170317003921135</v>
      </c>
      <c r="F546">
        <f t="shared" si="17"/>
        <v>-0.60918588309952881</v>
      </c>
    </row>
    <row r="547" spans="1:6" x14ac:dyDescent="0.25">
      <c r="A547" s="18" t="s">
        <v>20</v>
      </c>
      <c r="B547">
        <v>155</v>
      </c>
      <c r="C547">
        <f t="shared" si="16"/>
        <v>-0.54928639340044016</v>
      </c>
      <c r="F547">
        <f t="shared" si="17"/>
        <v>-0.60918588309952881</v>
      </c>
    </row>
    <row r="548" spans="1:6" x14ac:dyDescent="0.25">
      <c r="A548" s="18" t="s">
        <v>20</v>
      </c>
      <c r="B548">
        <v>207</v>
      </c>
      <c r="C548">
        <f t="shared" si="16"/>
        <v>-0.50825641488887352</v>
      </c>
      <c r="F548">
        <f t="shared" si="17"/>
        <v>-0.60918588309952881</v>
      </c>
    </row>
    <row r="549" spans="1:6" x14ac:dyDescent="0.25">
      <c r="A549" s="18" t="s">
        <v>20</v>
      </c>
      <c r="B549">
        <v>245</v>
      </c>
      <c r="C549">
        <f t="shared" si="16"/>
        <v>-0.47827296905349787</v>
      </c>
      <c r="F549">
        <f t="shared" si="17"/>
        <v>-0.60918588309952881</v>
      </c>
    </row>
    <row r="550" spans="1:6" x14ac:dyDescent="0.25">
      <c r="A550" s="18" t="s">
        <v>20</v>
      </c>
      <c r="B550">
        <v>1573</v>
      </c>
      <c r="C550">
        <f t="shared" si="16"/>
        <v>0.56956955908805051</v>
      </c>
      <c r="F550">
        <f t="shared" si="17"/>
        <v>-0.60918588309952881</v>
      </c>
    </row>
    <row r="551" spans="1:6" x14ac:dyDescent="0.25">
      <c r="A551" s="18" t="s">
        <v>20</v>
      </c>
      <c r="B551">
        <v>114</v>
      </c>
      <c r="C551">
        <f t="shared" si="16"/>
        <v>-0.58163695338071386</v>
      </c>
      <c r="F551">
        <f t="shared" si="17"/>
        <v>-0.60918588309952881</v>
      </c>
    </row>
    <row r="552" spans="1:6" x14ac:dyDescent="0.25">
      <c r="A552" s="18" t="s">
        <v>20</v>
      </c>
      <c r="B552">
        <v>93</v>
      </c>
      <c r="C552">
        <f t="shared" si="16"/>
        <v>-0.59820675239500043</v>
      </c>
      <c r="F552">
        <f t="shared" si="17"/>
        <v>-0.60918588309952881</v>
      </c>
    </row>
    <row r="553" spans="1:6" x14ac:dyDescent="0.25">
      <c r="A553" s="18" t="s">
        <v>20</v>
      </c>
      <c r="B553">
        <v>1681</v>
      </c>
      <c r="C553">
        <f t="shared" si="16"/>
        <v>0.65478566830438123</v>
      </c>
      <c r="F553">
        <f t="shared" si="17"/>
        <v>-0.60918588309952881</v>
      </c>
    </row>
    <row r="554" spans="1:6" x14ac:dyDescent="0.25">
      <c r="A554" s="18" t="s">
        <v>20</v>
      </c>
      <c r="B554">
        <v>32</v>
      </c>
      <c r="C554">
        <f t="shared" si="16"/>
        <v>-0.64633807334126125</v>
      </c>
      <c r="F554">
        <f t="shared" si="17"/>
        <v>-0.60918588309952881</v>
      </c>
    </row>
    <row r="555" spans="1:6" x14ac:dyDescent="0.25">
      <c r="A555" s="18" t="s">
        <v>20</v>
      </c>
      <c r="B555">
        <v>135</v>
      </c>
      <c r="C555">
        <f t="shared" si="16"/>
        <v>-0.56506715436642729</v>
      </c>
      <c r="F555">
        <f t="shared" si="17"/>
        <v>-0.60918588309952881</v>
      </c>
    </row>
    <row r="556" spans="1:6" x14ac:dyDescent="0.25">
      <c r="A556" s="18" t="s">
        <v>20</v>
      </c>
      <c r="B556">
        <v>140</v>
      </c>
      <c r="C556">
        <f t="shared" si="16"/>
        <v>-0.56112196412493054</v>
      </c>
      <c r="F556">
        <f t="shared" si="17"/>
        <v>-0.60918588309952881</v>
      </c>
    </row>
    <row r="557" spans="1:6" x14ac:dyDescent="0.25">
      <c r="A557" s="18" t="s">
        <v>20</v>
      </c>
      <c r="B557">
        <v>92</v>
      </c>
      <c r="C557">
        <f t="shared" si="16"/>
        <v>-0.59899579044329976</v>
      </c>
      <c r="F557">
        <f t="shared" si="17"/>
        <v>-0.60918588309952881</v>
      </c>
    </row>
    <row r="558" spans="1:6" x14ac:dyDescent="0.25">
      <c r="A558" s="18" t="s">
        <v>20</v>
      </c>
      <c r="B558">
        <v>1015</v>
      </c>
      <c r="C558">
        <f t="shared" si="16"/>
        <v>0.12928632813700836</v>
      </c>
      <c r="F558">
        <f t="shared" si="17"/>
        <v>-0.60918588309952881</v>
      </c>
    </row>
    <row r="559" spans="1:6" x14ac:dyDescent="0.25">
      <c r="A559" s="18" t="s">
        <v>20</v>
      </c>
      <c r="B559">
        <v>323</v>
      </c>
      <c r="C559">
        <f t="shared" si="16"/>
        <v>-0.4167280012861479</v>
      </c>
      <c r="F559">
        <f t="shared" si="17"/>
        <v>-0.60918588309952881</v>
      </c>
    </row>
    <row r="560" spans="1:6" x14ac:dyDescent="0.25">
      <c r="A560" s="18" t="s">
        <v>20</v>
      </c>
      <c r="B560">
        <v>2326</v>
      </c>
      <c r="C560">
        <f t="shared" si="16"/>
        <v>1.1637152094574676</v>
      </c>
      <c r="F560">
        <f t="shared" si="17"/>
        <v>-0.60918588309952881</v>
      </c>
    </row>
    <row r="561" spans="1:6" x14ac:dyDescent="0.25">
      <c r="A561" s="18" t="s">
        <v>20</v>
      </c>
      <c r="B561">
        <v>381</v>
      </c>
      <c r="C561">
        <f t="shared" si="16"/>
        <v>-0.37096379448478506</v>
      </c>
      <c r="F561">
        <f t="shared" si="17"/>
        <v>-0.60918588309952881</v>
      </c>
    </row>
    <row r="562" spans="1:6" x14ac:dyDescent="0.25">
      <c r="A562" s="18" t="s">
        <v>20</v>
      </c>
      <c r="B562">
        <v>480</v>
      </c>
      <c r="C562">
        <f t="shared" si="16"/>
        <v>-0.29284902770314858</v>
      </c>
      <c r="F562">
        <f t="shared" si="17"/>
        <v>-0.60918588309952881</v>
      </c>
    </row>
    <row r="563" spans="1:6" x14ac:dyDescent="0.25">
      <c r="A563" s="18" t="s">
        <v>20</v>
      </c>
      <c r="B563">
        <v>226</v>
      </c>
      <c r="C563">
        <f t="shared" si="16"/>
        <v>-0.49326469197118566</v>
      </c>
      <c r="F563">
        <f t="shared" si="17"/>
        <v>-0.60918588309952881</v>
      </c>
    </row>
    <row r="564" spans="1:6" x14ac:dyDescent="0.25">
      <c r="A564" s="18" t="s">
        <v>20</v>
      </c>
      <c r="B564">
        <v>241</v>
      </c>
      <c r="C564">
        <f t="shared" si="16"/>
        <v>-0.48142912124669529</v>
      </c>
      <c r="F564">
        <f t="shared" si="17"/>
        <v>-0.60918588309952881</v>
      </c>
    </row>
    <row r="565" spans="1:6" x14ac:dyDescent="0.25">
      <c r="A565" s="18" t="s">
        <v>20</v>
      </c>
      <c r="B565">
        <v>132</v>
      </c>
      <c r="C565">
        <f t="shared" si="16"/>
        <v>-0.56743426851132539</v>
      </c>
      <c r="F565">
        <f t="shared" si="17"/>
        <v>-0.60918588309952881</v>
      </c>
    </row>
    <row r="566" spans="1:6" x14ac:dyDescent="0.25">
      <c r="A566" s="18" t="s">
        <v>20</v>
      </c>
      <c r="B566">
        <v>2043</v>
      </c>
      <c r="C566">
        <f t="shared" si="16"/>
        <v>0.94041744178874909</v>
      </c>
      <c r="F566">
        <f t="shared" si="17"/>
        <v>-0.60918588309952881</v>
      </c>
    </row>
  </sheetData>
  <mergeCells count="3">
    <mergeCell ref="G12:I12"/>
    <mergeCell ref="G13:I13"/>
    <mergeCell ref="J11:S12"/>
  </mergeCells>
  <conditionalFormatting sqref="A1:A1048141">
    <cfRule type="colorScale" priority="10">
      <colorScale>
        <cfvo type="min"/>
        <cfvo type="max"/>
        <color rgb="FFFF0000"/>
        <color rgb="FF00B050"/>
      </colorScale>
    </cfRule>
  </conditionalFormatting>
  <conditionalFormatting sqref="D1:D1047940">
    <cfRule type="colorScale" priority="5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B103C81F-697C-419B-98E6-897C1ED3DE6D}">
            <xm:f>NOT(ISERROR(SEARCH($G$10,A1)))</xm:f>
            <xm:f>$G$10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7" operator="containsText" id="{8A9B712F-0A09-4B88-B4B6-76EE55F2E80B}">
            <xm:f>NOT(ISERROR(SEARCH($G$20,A1)))</xm:f>
            <xm:f>$G$20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8" operator="containsText" id="{7DFEA0B5-82C1-45B7-8868-5A2794999504}">
            <xm:f>NOT(ISERROR(SEARCH($G$3,A1)))</xm:f>
            <xm:f>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" operator="containsText" id="{4ABE164E-D541-40D8-9B68-58E159FCB958}">
            <xm:f>NOT(ISERROR(SEARCH($G$2,A1)))</xm:f>
            <xm:f>$G$2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m:sqref>A1:A1048141</xm:sqref>
        </x14:conditionalFormatting>
        <x14:conditionalFormatting xmlns:xm="http://schemas.microsoft.com/office/excel/2006/main">
          <x14:cfRule type="containsText" priority="1" operator="containsText" id="{528DF44F-8D75-42BB-8E28-988B13C48BAF}">
            <xm:f>NOT(ISERROR(SEARCH($G$10,D1)))</xm:f>
            <xm:f>$G$10</xm:f>
            <x14:dxf>
              <font>
                <color auto="1"/>
              </font>
              <fill>
                <patternFill>
                  <bgColor theme="8" tint="0.39994506668294322"/>
                </patternFill>
              </fill>
            </x14:dxf>
          </x14:cfRule>
          <x14:cfRule type="containsText" priority="2" operator="containsText" id="{1EF78619-1606-4BE6-8B0A-3BB7392D8324}">
            <xm:f>NOT(ISERROR(SEARCH($G$20,D1)))</xm:f>
            <xm:f>$G$20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3" operator="containsText" id="{89253E16-CEDA-445A-BB33-BBFBF500EACC}">
            <xm:f>NOT(ISERROR(SEARCH($G$3,D1)))</xm:f>
            <xm:f>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" operator="containsText" id="{007C9071-CFA1-4395-BBB8-4749279CFCD3}">
            <xm:f>NOT(ISERROR(SEARCH($G$2,D1)))</xm:f>
            <xm:f>$G$2</xm:f>
            <x14:dxf>
              <font>
                <color theme="1"/>
              </font>
              <fill>
                <patternFill>
                  <bgColor rgb="FFFF0000"/>
                </patternFill>
              </fill>
            </x14:dxf>
          </x14:cfRule>
          <xm:sqref>D1:D1047940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71D0-6193-4305-A3CD-65D36F5C9DCC}">
  <dimension ref="A3:J41"/>
  <sheetViews>
    <sheetView topLeftCell="A10" workbookViewId="0">
      <selection activeCell="J26" sqref="J26"/>
    </sheetView>
  </sheetViews>
  <sheetFormatPr defaultRowHeight="15.75" x14ac:dyDescent="0.25"/>
  <cols>
    <col min="1" max="1" width="16.5" bestFit="1" customWidth="1"/>
    <col min="2" max="2" width="21.6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1.25" bestFit="1" customWidth="1"/>
    <col min="8" max="8" width="11" bestFit="1" customWidth="1"/>
    <col min="9" max="9" width="16.375" bestFit="1" customWidth="1"/>
    <col min="10" max="93" width="2.875" bestFit="1" customWidth="1"/>
    <col min="94" max="361" width="3.875" bestFit="1" customWidth="1"/>
    <col min="362" max="591" width="4.875" bestFit="1" customWidth="1"/>
    <col min="592" max="592" width="11" bestFit="1" customWidth="1"/>
  </cols>
  <sheetData>
    <row r="3" spans="1:9" x14ac:dyDescent="0.25">
      <c r="A3" s="6" t="s">
        <v>2066</v>
      </c>
      <c r="B3" t="s">
        <v>2106</v>
      </c>
    </row>
    <row r="4" spans="1:9" x14ac:dyDescent="0.25">
      <c r="A4" s="7" t="s">
        <v>74</v>
      </c>
      <c r="B4">
        <v>57</v>
      </c>
    </row>
    <row r="5" spans="1:9" x14ac:dyDescent="0.25">
      <c r="A5" s="7" t="s">
        <v>14</v>
      </c>
      <c r="B5">
        <v>364</v>
      </c>
    </row>
    <row r="6" spans="1:9" x14ac:dyDescent="0.25">
      <c r="A6" s="7" t="s">
        <v>47</v>
      </c>
      <c r="B6">
        <v>14</v>
      </c>
    </row>
    <row r="7" spans="1:9" x14ac:dyDescent="0.25">
      <c r="A7" s="7" t="s">
        <v>20</v>
      </c>
      <c r="B7">
        <v>565</v>
      </c>
    </row>
    <row r="8" spans="1:9" x14ac:dyDescent="0.25">
      <c r="A8" s="7" t="s">
        <v>2067</v>
      </c>
      <c r="B8">
        <v>1000</v>
      </c>
    </row>
    <row r="14" spans="1:9" x14ac:dyDescent="0.25">
      <c r="A14" s="8" t="s">
        <v>2070</v>
      </c>
      <c r="B14" s="8" t="s">
        <v>2069</v>
      </c>
      <c r="C14" s="8"/>
      <c r="D14" s="8"/>
      <c r="E14" s="8"/>
      <c r="F14" s="8"/>
    </row>
    <row r="15" spans="1:9" x14ac:dyDescent="0.25">
      <c r="A15" s="9" t="s">
        <v>2066</v>
      </c>
      <c r="B15" s="9" t="s">
        <v>74</v>
      </c>
      <c r="C15" s="9" t="s">
        <v>14</v>
      </c>
      <c r="D15" s="9" t="s">
        <v>47</v>
      </c>
      <c r="E15" s="9" t="s">
        <v>20</v>
      </c>
      <c r="F15" s="9" t="s">
        <v>2067</v>
      </c>
      <c r="G15" s="8" t="s">
        <v>2122</v>
      </c>
      <c r="H15" s="8" t="s">
        <v>2123</v>
      </c>
      <c r="I15" s="8" t="s">
        <v>2124</v>
      </c>
    </row>
    <row r="16" spans="1:9" x14ac:dyDescent="0.25">
      <c r="A16" s="7" t="s">
        <v>2049</v>
      </c>
      <c r="B16">
        <v>1</v>
      </c>
      <c r="C16">
        <v>10</v>
      </c>
      <c r="D16">
        <v>2</v>
      </c>
      <c r="E16">
        <v>21</v>
      </c>
      <c r="F16">
        <v>34</v>
      </c>
      <c r="G16" s="36">
        <f t="shared" ref="G16:G39" si="0">E16/F16</f>
        <v>0.61764705882352944</v>
      </c>
      <c r="H16" s="37">
        <f t="shared" ref="H16:H39" si="1">C16/F16</f>
        <v>0.29411764705882354</v>
      </c>
      <c r="I16" s="7" t="s">
        <v>2049</v>
      </c>
    </row>
    <row r="17" spans="1:10" x14ac:dyDescent="0.25">
      <c r="A17" s="7" t="s">
        <v>2065</v>
      </c>
      <c r="E17" s="38">
        <v>4</v>
      </c>
      <c r="F17" s="38">
        <v>4</v>
      </c>
      <c r="G17" s="39">
        <f t="shared" si="0"/>
        <v>1</v>
      </c>
      <c r="H17" s="39">
        <f t="shared" si="1"/>
        <v>0</v>
      </c>
      <c r="I17" s="40" t="s">
        <v>2065</v>
      </c>
    </row>
    <row r="18" spans="1:10" x14ac:dyDescent="0.25">
      <c r="A18" s="7" t="s">
        <v>2042</v>
      </c>
      <c r="B18">
        <v>4</v>
      </c>
      <c r="C18">
        <v>21</v>
      </c>
      <c r="D18">
        <v>1</v>
      </c>
      <c r="E18">
        <v>34</v>
      </c>
      <c r="F18">
        <v>60</v>
      </c>
      <c r="G18" s="36">
        <f t="shared" si="0"/>
        <v>0.56666666666666665</v>
      </c>
      <c r="H18" s="37">
        <f t="shared" si="1"/>
        <v>0.35</v>
      </c>
      <c r="I18" s="7" t="s">
        <v>2042</v>
      </c>
    </row>
    <row r="19" spans="1:10" x14ac:dyDescent="0.25">
      <c r="A19" s="7" t="s">
        <v>2044</v>
      </c>
      <c r="B19">
        <v>2</v>
      </c>
      <c r="C19">
        <v>12</v>
      </c>
      <c r="D19">
        <v>1</v>
      </c>
      <c r="E19">
        <v>22</v>
      </c>
      <c r="F19">
        <v>37</v>
      </c>
      <c r="G19" s="36">
        <f t="shared" si="0"/>
        <v>0.59459459459459463</v>
      </c>
      <c r="H19" s="37">
        <f t="shared" si="1"/>
        <v>0.32432432432432434</v>
      </c>
      <c r="I19" s="7" t="s">
        <v>2044</v>
      </c>
    </row>
    <row r="20" spans="1:10" x14ac:dyDescent="0.25">
      <c r="A20" s="7" t="s">
        <v>2043</v>
      </c>
      <c r="C20">
        <v>8</v>
      </c>
      <c r="E20">
        <v>10</v>
      </c>
      <c r="F20">
        <v>18</v>
      </c>
      <c r="G20" s="36">
        <f t="shared" si="0"/>
        <v>0.55555555555555558</v>
      </c>
      <c r="H20" s="37">
        <f t="shared" si="1"/>
        <v>0.44444444444444442</v>
      </c>
      <c r="I20" s="7" t="s">
        <v>2043</v>
      </c>
    </row>
    <row r="21" spans="1:10" x14ac:dyDescent="0.25">
      <c r="A21" s="7" t="s">
        <v>2053</v>
      </c>
      <c r="B21">
        <v>1</v>
      </c>
      <c r="C21">
        <v>7</v>
      </c>
      <c r="E21">
        <v>9</v>
      </c>
      <c r="F21">
        <v>17</v>
      </c>
      <c r="G21" s="36">
        <f t="shared" si="0"/>
        <v>0.52941176470588236</v>
      </c>
      <c r="H21" s="37">
        <f t="shared" si="1"/>
        <v>0.41176470588235292</v>
      </c>
      <c r="I21" s="7" t="s">
        <v>2053</v>
      </c>
    </row>
    <row r="22" spans="1:10" x14ac:dyDescent="0.25">
      <c r="A22" s="7" t="s">
        <v>2034</v>
      </c>
      <c r="B22">
        <v>4</v>
      </c>
      <c r="C22">
        <v>20</v>
      </c>
      <c r="E22">
        <v>22</v>
      </c>
      <c r="F22">
        <v>46</v>
      </c>
      <c r="G22" s="36">
        <f t="shared" si="0"/>
        <v>0.47826086956521741</v>
      </c>
      <c r="H22" s="37">
        <f t="shared" si="1"/>
        <v>0.43478260869565216</v>
      </c>
      <c r="I22" s="7" t="s">
        <v>2034</v>
      </c>
    </row>
    <row r="23" spans="1:10" x14ac:dyDescent="0.25">
      <c r="A23" s="7" t="s">
        <v>2045</v>
      </c>
      <c r="B23">
        <v>3</v>
      </c>
      <c r="C23">
        <v>19</v>
      </c>
      <c r="E23">
        <v>23</v>
      </c>
      <c r="F23">
        <v>45</v>
      </c>
      <c r="G23" s="36">
        <f t="shared" si="0"/>
        <v>0.51111111111111107</v>
      </c>
      <c r="H23" s="37">
        <f t="shared" si="1"/>
        <v>0.42222222222222222</v>
      </c>
      <c r="I23" s="7" t="s">
        <v>2045</v>
      </c>
    </row>
    <row r="24" spans="1:10" x14ac:dyDescent="0.25">
      <c r="A24" s="7" t="s">
        <v>2058</v>
      </c>
      <c r="B24">
        <v>1</v>
      </c>
      <c r="C24">
        <v>6</v>
      </c>
      <c r="E24">
        <v>10</v>
      </c>
      <c r="F24">
        <v>17</v>
      </c>
      <c r="G24" s="36">
        <f t="shared" si="0"/>
        <v>0.58823529411764708</v>
      </c>
      <c r="H24" s="37">
        <f t="shared" si="1"/>
        <v>0.35294117647058826</v>
      </c>
      <c r="I24" s="7" t="s">
        <v>2058</v>
      </c>
    </row>
    <row r="25" spans="1:10" x14ac:dyDescent="0.25">
      <c r="A25" s="7" t="s">
        <v>2057</v>
      </c>
      <c r="C25">
        <v>3</v>
      </c>
      <c r="E25">
        <v>4</v>
      </c>
      <c r="F25">
        <v>7</v>
      </c>
      <c r="G25" s="36">
        <f t="shared" si="0"/>
        <v>0.5714285714285714</v>
      </c>
      <c r="H25" s="37">
        <f t="shared" si="1"/>
        <v>0.42857142857142855</v>
      </c>
      <c r="I25" s="7" t="s">
        <v>2057</v>
      </c>
    </row>
    <row r="26" spans="1:10" x14ac:dyDescent="0.25">
      <c r="A26" s="7" t="s">
        <v>2061</v>
      </c>
      <c r="C26">
        <v>8</v>
      </c>
      <c r="D26">
        <v>1</v>
      </c>
      <c r="E26">
        <v>4</v>
      </c>
      <c r="F26">
        <v>13</v>
      </c>
      <c r="G26" s="36">
        <f t="shared" si="0"/>
        <v>0.30769230769230771</v>
      </c>
      <c r="H26" s="37">
        <f t="shared" si="1"/>
        <v>0.61538461538461542</v>
      </c>
      <c r="I26" s="7" t="s">
        <v>2061</v>
      </c>
      <c r="J26" s="42"/>
    </row>
    <row r="27" spans="1:10" x14ac:dyDescent="0.25">
      <c r="A27" s="7" t="s">
        <v>2048</v>
      </c>
      <c r="B27">
        <v>1</v>
      </c>
      <c r="C27">
        <v>6</v>
      </c>
      <c r="D27">
        <v>1</v>
      </c>
      <c r="E27">
        <v>13</v>
      </c>
      <c r="F27">
        <v>21</v>
      </c>
      <c r="G27" s="36">
        <f t="shared" si="0"/>
        <v>0.61904761904761907</v>
      </c>
      <c r="H27" s="37">
        <f t="shared" si="1"/>
        <v>0.2857142857142857</v>
      </c>
      <c r="I27" s="7" t="s">
        <v>2048</v>
      </c>
    </row>
    <row r="28" spans="1:10" x14ac:dyDescent="0.25">
      <c r="A28" s="7" t="s">
        <v>2055</v>
      </c>
      <c r="B28">
        <v>4</v>
      </c>
      <c r="C28">
        <v>11</v>
      </c>
      <c r="D28">
        <v>1</v>
      </c>
      <c r="E28">
        <v>26</v>
      </c>
      <c r="F28">
        <v>42</v>
      </c>
      <c r="G28" s="36">
        <f t="shared" si="0"/>
        <v>0.61904761904761907</v>
      </c>
      <c r="H28" s="37">
        <f t="shared" si="1"/>
        <v>0.26190476190476192</v>
      </c>
      <c r="I28" s="7" t="s">
        <v>2055</v>
      </c>
    </row>
    <row r="29" spans="1:10" x14ac:dyDescent="0.25">
      <c r="A29" s="7" t="s">
        <v>2040</v>
      </c>
      <c r="B29">
        <v>23</v>
      </c>
      <c r="C29">
        <v>132</v>
      </c>
      <c r="D29">
        <v>2</v>
      </c>
      <c r="E29">
        <v>187</v>
      </c>
      <c r="F29">
        <v>344</v>
      </c>
      <c r="G29" s="36">
        <f t="shared" si="0"/>
        <v>0.54360465116279066</v>
      </c>
      <c r="H29" s="37">
        <f t="shared" si="1"/>
        <v>0.38372093023255816</v>
      </c>
      <c r="I29" s="7" t="s">
        <v>2040</v>
      </c>
    </row>
    <row r="30" spans="1:10" x14ac:dyDescent="0.25">
      <c r="A30" s="7" t="s">
        <v>2056</v>
      </c>
      <c r="C30">
        <v>4</v>
      </c>
      <c r="E30">
        <v>4</v>
      </c>
      <c r="F30">
        <v>8</v>
      </c>
      <c r="G30" s="36">
        <f t="shared" si="0"/>
        <v>0.5</v>
      </c>
      <c r="H30" s="37">
        <f t="shared" si="1"/>
        <v>0.5</v>
      </c>
      <c r="I30" s="7" t="s">
        <v>2056</v>
      </c>
    </row>
    <row r="31" spans="1:10" x14ac:dyDescent="0.25">
      <c r="A31" s="7" t="s">
        <v>2036</v>
      </c>
      <c r="B31">
        <v>6</v>
      </c>
      <c r="C31">
        <v>30</v>
      </c>
      <c r="E31">
        <v>49</v>
      </c>
      <c r="F31">
        <v>85</v>
      </c>
      <c r="G31" s="36">
        <f t="shared" si="0"/>
        <v>0.57647058823529407</v>
      </c>
      <c r="H31" s="37">
        <f t="shared" si="1"/>
        <v>0.35294117647058826</v>
      </c>
      <c r="I31" s="7" t="s">
        <v>2036</v>
      </c>
    </row>
    <row r="32" spans="1:10" x14ac:dyDescent="0.25">
      <c r="A32" s="7" t="s">
        <v>2063</v>
      </c>
      <c r="C32">
        <v>9</v>
      </c>
      <c r="E32">
        <v>5</v>
      </c>
      <c r="F32">
        <v>14</v>
      </c>
      <c r="G32" s="36">
        <f t="shared" si="0"/>
        <v>0.35714285714285715</v>
      </c>
      <c r="H32" s="37">
        <f t="shared" si="1"/>
        <v>0.6428571428571429</v>
      </c>
      <c r="I32" s="7" t="s">
        <v>2063</v>
      </c>
      <c r="J32" s="42"/>
    </row>
    <row r="33" spans="1:10" x14ac:dyDescent="0.25">
      <c r="A33" s="7" t="s">
        <v>2052</v>
      </c>
      <c r="B33">
        <v>1</v>
      </c>
      <c r="C33">
        <v>5</v>
      </c>
      <c r="D33">
        <v>1</v>
      </c>
      <c r="E33">
        <v>9</v>
      </c>
      <c r="F33">
        <v>16</v>
      </c>
      <c r="G33" s="36">
        <f t="shared" si="0"/>
        <v>0.5625</v>
      </c>
      <c r="H33" s="37">
        <f t="shared" si="1"/>
        <v>0.3125</v>
      </c>
      <c r="I33" s="7" t="s">
        <v>2052</v>
      </c>
    </row>
    <row r="34" spans="1:10" x14ac:dyDescent="0.25">
      <c r="A34" s="7" t="s">
        <v>2060</v>
      </c>
      <c r="B34">
        <v>3</v>
      </c>
      <c r="C34">
        <v>3</v>
      </c>
      <c r="E34">
        <v>11</v>
      </c>
      <c r="F34">
        <v>17</v>
      </c>
      <c r="G34" s="36">
        <f t="shared" si="0"/>
        <v>0.6470588235294118</v>
      </c>
      <c r="H34" s="37">
        <f t="shared" si="1"/>
        <v>0.17647058823529413</v>
      </c>
      <c r="I34" s="7" t="s">
        <v>2060</v>
      </c>
    </row>
    <row r="35" spans="1:10" x14ac:dyDescent="0.25">
      <c r="A35" s="7" t="s">
        <v>2059</v>
      </c>
      <c r="C35">
        <v>7</v>
      </c>
      <c r="E35">
        <v>14</v>
      </c>
      <c r="F35">
        <v>21</v>
      </c>
      <c r="G35" s="36">
        <f t="shared" si="0"/>
        <v>0.66666666666666663</v>
      </c>
      <c r="H35" s="37">
        <f t="shared" si="1"/>
        <v>0.33333333333333331</v>
      </c>
      <c r="I35" s="7" t="s">
        <v>2059</v>
      </c>
      <c r="J35" s="41"/>
    </row>
    <row r="36" spans="1:10" x14ac:dyDescent="0.25">
      <c r="A36" s="7" t="s">
        <v>2051</v>
      </c>
      <c r="B36">
        <v>1</v>
      </c>
      <c r="C36">
        <v>15</v>
      </c>
      <c r="D36">
        <v>2</v>
      </c>
      <c r="E36">
        <v>17</v>
      </c>
      <c r="F36">
        <v>35</v>
      </c>
      <c r="G36" s="36">
        <f t="shared" si="0"/>
        <v>0.48571428571428571</v>
      </c>
      <c r="H36" s="37">
        <f t="shared" si="1"/>
        <v>0.42857142857142855</v>
      </c>
      <c r="I36" s="7" t="s">
        <v>2051</v>
      </c>
    </row>
    <row r="37" spans="1:10" x14ac:dyDescent="0.25">
      <c r="A37" s="7" t="s">
        <v>2046</v>
      </c>
      <c r="C37">
        <v>16</v>
      </c>
      <c r="D37">
        <v>1</v>
      </c>
      <c r="E37">
        <v>28</v>
      </c>
      <c r="F37">
        <v>45</v>
      </c>
      <c r="G37" s="36">
        <f t="shared" si="0"/>
        <v>0.62222222222222223</v>
      </c>
      <c r="H37" s="37">
        <f t="shared" si="1"/>
        <v>0.35555555555555557</v>
      </c>
      <c r="I37" s="7" t="s">
        <v>2046</v>
      </c>
    </row>
    <row r="38" spans="1:10" x14ac:dyDescent="0.25">
      <c r="A38" s="7" t="s">
        <v>2038</v>
      </c>
      <c r="B38">
        <v>2</v>
      </c>
      <c r="C38">
        <v>12</v>
      </c>
      <c r="D38">
        <v>1</v>
      </c>
      <c r="E38">
        <v>36</v>
      </c>
      <c r="F38">
        <v>51</v>
      </c>
      <c r="G38" s="36">
        <f t="shared" si="0"/>
        <v>0.70588235294117652</v>
      </c>
      <c r="H38" s="37">
        <f t="shared" si="1"/>
        <v>0.23529411764705882</v>
      </c>
      <c r="I38" s="7" t="s">
        <v>2038</v>
      </c>
      <c r="J38" s="41"/>
    </row>
    <row r="39" spans="1:10" x14ac:dyDescent="0.25">
      <c r="A39" s="7" t="s">
        <v>2062</v>
      </c>
      <c r="E39" s="38">
        <v>3</v>
      </c>
      <c r="F39" s="38">
        <v>3</v>
      </c>
      <c r="G39" s="39">
        <f t="shared" si="0"/>
        <v>1</v>
      </c>
      <c r="H39" s="39">
        <f t="shared" si="1"/>
        <v>0</v>
      </c>
      <c r="I39" s="40" t="s">
        <v>2062</v>
      </c>
    </row>
    <row r="40" spans="1:10" x14ac:dyDescent="0.25">
      <c r="A40" s="13" t="s">
        <v>2067</v>
      </c>
      <c r="B40" s="14">
        <v>57</v>
      </c>
      <c r="C40" s="14">
        <v>364</v>
      </c>
      <c r="D40" s="14">
        <v>14</v>
      </c>
      <c r="E40" s="14">
        <v>565</v>
      </c>
      <c r="F40" s="14">
        <v>1000</v>
      </c>
      <c r="H40" s="5"/>
    </row>
    <row r="41" spans="1:10" x14ac:dyDescent="0.25">
      <c r="B41" s="5">
        <f t="shared" ref="B41:D41" si="2">B40/$F$40</f>
        <v>5.7000000000000002E-2</v>
      </c>
      <c r="C41" s="5">
        <f t="shared" si="2"/>
        <v>0.36399999999999999</v>
      </c>
      <c r="D41" s="5">
        <f t="shared" si="2"/>
        <v>1.4E-2</v>
      </c>
      <c r="E41" s="5">
        <f>E40/$F$40</f>
        <v>0.56499999999999995</v>
      </c>
      <c r="G41" s="12"/>
      <c r="H4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7A19-5A2C-4D25-9D93-A36F71F89BBD}">
  <dimension ref="A1:C395"/>
  <sheetViews>
    <sheetView workbookViewId="0">
      <selection activeCell="E35" sqref="E35"/>
    </sheetView>
  </sheetViews>
  <sheetFormatPr defaultRowHeight="15.75" x14ac:dyDescent="0.25"/>
  <cols>
    <col min="1" max="1" width="14" bestFit="1" customWidth="1"/>
    <col min="2" max="2" width="16.5" bestFit="1" customWidth="1"/>
    <col min="3" max="3" width="20.125" bestFit="1" customWidth="1"/>
    <col min="4" max="4" width="16.5" bestFit="1" customWidth="1"/>
    <col min="5" max="5" width="20.125" bestFit="1" customWidth="1"/>
    <col min="6" max="6" width="16.5" bestFit="1" customWidth="1"/>
    <col min="7" max="7" width="20.125" bestFit="1" customWidth="1"/>
    <col min="8" max="8" width="16.5" bestFit="1" customWidth="1"/>
    <col min="9" max="9" width="20.125" bestFit="1" customWidth="1"/>
    <col min="10" max="10" width="16.5" bestFit="1" customWidth="1"/>
    <col min="11" max="11" width="20.125" bestFit="1" customWidth="1"/>
    <col min="12" max="12" width="16.5" bestFit="1" customWidth="1"/>
    <col min="13" max="13" width="20.125" bestFit="1" customWidth="1"/>
    <col min="14" max="14" width="16.5" bestFit="1" customWidth="1"/>
    <col min="15" max="15" width="20.125" bestFit="1" customWidth="1"/>
    <col min="16" max="16" width="16.5" bestFit="1" customWidth="1"/>
    <col min="17" max="17" width="20.125" bestFit="1" customWidth="1"/>
    <col min="18" max="18" width="16.5" bestFit="1" customWidth="1"/>
    <col min="19" max="19" width="20.125" bestFit="1" customWidth="1"/>
    <col min="20" max="20" width="16.5" bestFit="1" customWidth="1"/>
    <col min="21" max="21" width="20.125" bestFit="1" customWidth="1"/>
    <col min="22" max="22" width="16.5" bestFit="1" customWidth="1"/>
    <col min="23" max="23" width="20.125" bestFit="1" customWidth="1"/>
    <col min="24" max="24" width="16.5" bestFit="1" customWidth="1"/>
    <col min="25" max="25" width="20.125" bestFit="1" customWidth="1"/>
    <col min="26" max="26" width="16.5" bestFit="1" customWidth="1"/>
    <col min="27" max="27" width="20.125" bestFit="1" customWidth="1"/>
    <col min="28" max="28" width="16.5" bestFit="1" customWidth="1"/>
    <col min="29" max="29" width="20.125" bestFit="1" customWidth="1"/>
    <col min="30" max="30" width="16.5" bestFit="1" customWidth="1"/>
    <col min="31" max="31" width="20.125" bestFit="1" customWidth="1"/>
    <col min="32" max="32" width="16.5" bestFit="1" customWidth="1"/>
    <col min="33" max="33" width="20.125" bestFit="1" customWidth="1"/>
    <col min="34" max="34" width="16.5" bestFit="1" customWidth="1"/>
    <col min="35" max="35" width="20.125" bestFit="1" customWidth="1"/>
    <col min="36" max="36" width="16.5" bestFit="1" customWidth="1"/>
    <col min="37" max="37" width="20.125" bestFit="1" customWidth="1"/>
    <col min="38" max="38" width="16.5" bestFit="1" customWidth="1"/>
    <col min="39" max="39" width="20.125" bestFit="1" customWidth="1"/>
    <col min="40" max="40" width="16.5" bestFit="1" customWidth="1"/>
    <col min="41" max="41" width="20.125" bestFit="1" customWidth="1"/>
    <col min="42" max="42" width="16.5" bestFit="1" customWidth="1"/>
    <col min="43" max="43" width="20.125" bestFit="1" customWidth="1"/>
    <col min="44" max="44" width="16.5" bestFit="1" customWidth="1"/>
    <col min="45" max="45" width="20.125" bestFit="1" customWidth="1"/>
    <col min="46" max="46" width="16.5" bestFit="1" customWidth="1"/>
    <col min="47" max="47" width="20.125" bestFit="1" customWidth="1"/>
    <col min="48" max="48" width="16.5" bestFit="1" customWidth="1"/>
    <col min="49" max="49" width="20.125" bestFit="1" customWidth="1"/>
    <col min="50" max="50" width="16.5" bestFit="1" customWidth="1"/>
    <col min="51" max="51" width="20.125" bestFit="1" customWidth="1"/>
    <col min="52" max="52" width="16.5" bestFit="1" customWidth="1"/>
    <col min="53" max="53" width="20.125" bestFit="1" customWidth="1"/>
    <col min="54" max="54" width="16.5" bestFit="1" customWidth="1"/>
    <col min="55" max="55" width="20.125" bestFit="1" customWidth="1"/>
    <col min="56" max="56" width="16.5" bestFit="1" customWidth="1"/>
    <col min="57" max="57" width="20.125" bestFit="1" customWidth="1"/>
    <col min="58" max="58" width="16.5" bestFit="1" customWidth="1"/>
    <col min="59" max="59" width="20.125" bestFit="1" customWidth="1"/>
    <col min="60" max="60" width="16.5" bestFit="1" customWidth="1"/>
    <col min="61" max="61" width="20.125" bestFit="1" customWidth="1"/>
    <col min="62" max="62" width="16.5" bestFit="1" customWidth="1"/>
    <col min="63" max="63" width="20.125" bestFit="1" customWidth="1"/>
    <col min="64" max="64" width="16.5" bestFit="1" customWidth="1"/>
    <col min="65" max="65" width="20.125" bestFit="1" customWidth="1"/>
    <col min="66" max="66" width="16.5" bestFit="1" customWidth="1"/>
    <col min="67" max="67" width="20.125" bestFit="1" customWidth="1"/>
    <col min="68" max="68" width="16.5" bestFit="1" customWidth="1"/>
    <col min="69" max="69" width="20.125" bestFit="1" customWidth="1"/>
    <col min="70" max="70" width="16.5" bestFit="1" customWidth="1"/>
    <col min="71" max="71" width="20.125" bestFit="1" customWidth="1"/>
    <col min="72" max="72" width="16.5" bestFit="1" customWidth="1"/>
    <col min="73" max="73" width="20.125" bestFit="1" customWidth="1"/>
    <col min="74" max="74" width="16.5" bestFit="1" customWidth="1"/>
    <col min="75" max="75" width="20.125" bestFit="1" customWidth="1"/>
    <col min="76" max="76" width="16.5" bestFit="1" customWidth="1"/>
    <col min="77" max="77" width="20.125" bestFit="1" customWidth="1"/>
    <col min="78" max="78" width="16.5" bestFit="1" customWidth="1"/>
    <col min="79" max="79" width="20.125" bestFit="1" customWidth="1"/>
    <col min="80" max="80" width="16.5" bestFit="1" customWidth="1"/>
    <col min="81" max="81" width="20.125" bestFit="1" customWidth="1"/>
    <col min="82" max="82" width="16.5" bestFit="1" customWidth="1"/>
    <col min="83" max="83" width="20.125" bestFit="1" customWidth="1"/>
    <col min="84" max="84" width="16.5" bestFit="1" customWidth="1"/>
    <col min="85" max="85" width="20.125" bestFit="1" customWidth="1"/>
    <col min="86" max="86" width="16.5" bestFit="1" customWidth="1"/>
    <col min="87" max="87" width="20.125" bestFit="1" customWidth="1"/>
    <col min="88" max="88" width="16.5" bestFit="1" customWidth="1"/>
    <col min="89" max="89" width="20.125" bestFit="1" customWidth="1"/>
    <col min="90" max="90" width="16.5" bestFit="1" customWidth="1"/>
    <col min="91" max="91" width="20.125" bestFit="1" customWidth="1"/>
    <col min="92" max="92" width="16.5" bestFit="1" customWidth="1"/>
    <col min="93" max="93" width="20.125" bestFit="1" customWidth="1"/>
    <col min="94" max="94" width="16.5" bestFit="1" customWidth="1"/>
    <col min="95" max="95" width="20.125" bestFit="1" customWidth="1"/>
    <col min="96" max="96" width="16.5" bestFit="1" customWidth="1"/>
    <col min="97" max="97" width="20.125" bestFit="1" customWidth="1"/>
    <col min="98" max="98" width="16.5" bestFit="1" customWidth="1"/>
    <col min="99" max="99" width="20.125" bestFit="1" customWidth="1"/>
    <col min="100" max="100" width="16.5" bestFit="1" customWidth="1"/>
    <col min="101" max="101" width="20.125" bestFit="1" customWidth="1"/>
    <col min="102" max="102" width="16.5" bestFit="1" customWidth="1"/>
    <col min="103" max="103" width="20.125" bestFit="1" customWidth="1"/>
    <col min="104" max="104" width="16.5" bestFit="1" customWidth="1"/>
    <col min="105" max="105" width="20.125" bestFit="1" customWidth="1"/>
    <col min="106" max="106" width="16.5" bestFit="1" customWidth="1"/>
    <col min="107" max="107" width="20.125" bestFit="1" customWidth="1"/>
    <col min="108" max="108" width="16.5" bestFit="1" customWidth="1"/>
    <col min="109" max="109" width="20.125" bestFit="1" customWidth="1"/>
    <col min="110" max="110" width="16.5" bestFit="1" customWidth="1"/>
    <col min="111" max="111" width="20.125" bestFit="1" customWidth="1"/>
    <col min="112" max="112" width="16.5" bestFit="1" customWidth="1"/>
    <col min="113" max="113" width="20.125" bestFit="1" customWidth="1"/>
    <col min="114" max="114" width="16.5" bestFit="1" customWidth="1"/>
    <col min="115" max="115" width="20.125" bestFit="1" customWidth="1"/>
    <col min="116" max="116" width="16.5" bestFit="1" customWidth="1"/>
    <col min="117" max="117" width="20.125" bestFit="1" customWidth="1"/>
    <col min="118" max="118" width="16.5" bestFit="1" customWidth="1"/>
    <col min="119" max="119" width="20.125" bestFit="1" customWidth="1"/>
    <col min="120" max="120" width="16.5" bestFit="1" customWidth="1"/>
    <col min="121" max="121" width="20.125" bestFit="1" customWidth="1"/>
    <col min="122" max="122" width="16.5" bestFit="1" customWidth="1"/>
    <col min="123" max="123" width="20.125" bestFit="1" customWidth="1"/>
    <col min="124" max="124" width="16.5" bestFit="1" customWidth="1"/>
    <col min="125" max="125" width="20.125" bestFit="1" customWidth="1"/>
    <col min="126" max="126" width="16.5" bestFit="1" customWidth="1"/>
    <col min="127" max="127" width="20.125" bestFit="1" customWidth="1"/>
    <col min="128" max="128" width="16.5" bestFit="1" customWidth="1"/>
    <col min="129" max="129" width="20.125" bestFit="1" customWidth="1"/>
    <col min="130" max="130" width="16.5" bestFit="1" customWidth="1"/>
    <col min="131" max="131" width="20.125" bestFit="1" customWidth="1"/>
    <col min="132" max="132" width="16.5" bestFit="1" customWidth="1"/>
    <col min="133" max="133" width="20.125" bestFit="1" customWidth="1"/>
    <col min="134" max="134" width="16.5" bestFit="1" customWidth="1"/>
    <col min="135" max="135" width="20.125" bestFit="1" customWidth="1"/>
    <col min="136" max="136" width="16.5" bestFit="1" customWidth="1"/>
    <col min="137" max="137" width="20.125" bestFit="1" customWidth="1"/>
    <col min="138" max="138" width="16.5" bestFit="1" customWidth="1"/>
    <col min="139" max="139" width="20.125" bestFit="1" customWidth="1"/>
    <col min="140" max="140" width="16.5" bestFit="1" customWidth="1"/>
    <col min="141" max="141" width="20.125" bestFit="1" customWidth="1"/>
    <col min="142" max="142" width="16.5" bestFit="1" customWidth="1"/>
    <col min="143" max="143" width="20.125" bestFit="1" customWidth="1"/>
    <col min="144" max="144" width="16.5" bestFit="1" customWidth="1"/>
    <col min="145" max="145" width="20.125" bestFit="1" customWidth="1"/>
    <col min="146" max="146" width="16.5" bestFit="1" customWidth="1"/>
    <col min="147" max="147" width="20.125" bestFit="1" customWidth="1"/>
    <col min="148" max="148" width="16.5" bestFit="1" customWidth="1"/>
    <col min="149" max="149" width="20.125" bestFit="1" customWidth="1"/>
    <col min="150" max="150" width="16.5" bestFit="1" customWidth="1"/>
    <col min="151" max="151" width="20.125" bestFit="1" customWidth="1"/>
    <col min="152" max="152" width="16.5" bestFit="1" customWidth="1"/>
    <col min="153" max="153" width="20.125" bestFit="1" customWidth="1"/>
    <col min="154" max="154" width="16.5" bestFit="1" customWidth="1"/>
    <col min="155" max="155" width="20.125" bestFit="1" customWidth="1"/>
    <col min="156" max="156" width="16.5" bestFit="1" customWidth="1"/>
    <col min="157" max="157" width="20.125" bestFit="1" customWidth="1"/>
    <col min="158" max="158" width="16.5" bestFit="1" customWidth="1"/>
    <col min="159" max="159" width="20.125" bestFit="1" customWidth="1"/>
    <col min="160" max="160" width="16.5" bestFit="1" customWidth="1"/>
    <col min="161" max="161" width="20.125" bestFit="1" customWidth="1"/>
    <col min="162" max="162" width="16.5" bestFit="1" customWidth="1"/>
    <col min="163" max="163" width="20.125" bestFit="1" customWidth="1"/>
    <col min="164" max="164" width="16.5" bestFit="1" customWidth="1"/>
    <col min="165" max="165" width="20.125" bestFit="1" customWidth="1"/>
    <col min="166" max="166" width="16.5" bestFit="1" customWidth="1"/>
    <col min="167" max="167" width="20.125" bestFit="1" customWidth="1"/>
    <col min="168" max="168" width="16.5" bestFit="1" customWidth="1"/>
    <col min="169" max="169" width="20.125" bestFit="1" customWidth="1"/>
    <col min="170" max="170" width="16.5" bestFit="1" customWidth="1"/>
    <col min="171" max="171" width="20.125" bestFit="1" customWidth="1"/>
    <col min="172" max="172" width="16.5" bestFit="1" customWidth="1"/>
    <col min="173" max="173" width="20.125" bestFit="1" customWidth="1"/>
    <col min="174" max="174" width="16.5" bestFit="1" customWidth="1"/>
    <col min="175" max="175" width="20.125" bestFit="1" customWidth="1"/>
    <col min="176" max="176" width="16.5" bestFit="1" customWidth="1"/>
    <col min="177" max="177" width="20.125" bestFit="1" customWidth="1"/>
    <col min="178" max="178" width="16.5" bestFit="1" customWidth="1"/>
    <col min="179" max="179" width="20.125" bestFit="1" customWidth="1"/>
    <col min="180" max="180" width="16.5" bestFit="1" customWidth="1"/>
    <col min="181" max="181" width="20.125" bestFit="1" customWidth="1"/>
    <col min="182" max="182" width="16.5" bestFit="1" customWidth="1"/>
    <col min="183" max="183" width="20.125" bestFit="1" customWidth="1"/>
    <col min="184" max="184" width="16.5" bestFit="1" customWidth="1"/>
    <col min="185" max="185" width="20.125" bestFit="1" customWidth="1"/>
    <col min="186" max="186" width="16.5" bestFit="1" customWidth="1"/>
    <col min="187" max="187" width="20.125" bestFit="1" customWidth="1"/>
    <col min="188" max="188" width="16.5" bestFit="1" customWidth="1"/>
    <col min="189" max="189" width="20.125" bestFit="1" customWidth="1"/>
    <col min="190" max="190" width="16.5" bestFit="1" customWidth="1"/>
    <col min="191" max="191" width="20.125" bestFit="1" customWidth="1"/>
    <col min="192" max="192" width="16.5" bestFit="1" customWidth="1"/>
    <col min="193" max="193" width="20.125" bestFit="1" customWidth="1"/>
    <col min="194" max="194" width="16.5" bestFit="1" customWidth="1"/>
    <col min="195" max="195" width="20.125" bestFit="1" customWidth="1"/>
    <col min="196" max="196" width="16.5" bestFit="1" customWidth="1"/>
    <col min="197" max="197" width="20.125" bestFit="1" customWidth="1"/>
    <col min="198" max="198" width="16.5" bestFit="1" customWidth="1"/>
    <col min="199" max="199" width="20.125" bestFit="1" customWidth="1"/>
    <col min="200" max="200" width="16.5" bestFit="1" customWidth="1"/>
    <col min="201" max="201" width="20.125" bestFit="1" customWidth="1"/>
    <col min="202" max="202" width="16.5" bestFit="1" customWidth="1"/>
    <col min="203" max="203" width="20.125" bestFit="1" customWidth="1"/>
    <col min="204" max="204" width="16.5" bestFit="1" customWidth="1"/>
    <col min="205" max="205" width="20.125" bestFit="1" customWidth="1"/>
    <col min="206" max="206" width="16.5" bestFit="1" customWidth="1"/>
    <col min="207" max="207" width="20.125" bestFit="1" customWidth="1"/>
    <col min="208" max="208" width="16.5" bestFit="1" customWidth="1"/>
    <col min="209" max="209" width="20.125" bestFit="1" customWidth="1"/>
    <col min="210" max="210" width="16.5" bestFit="1" customWidth="1"/>
    <col min="211" max="211" width="20.125" bestFit="1" customWidth="1"/>
    <col min="212" max="212" width="16.5" bestFit="1" customWidth="1"/>
    <col min="213" max="213" width="20.125" bestFit="1" customWidth="1"/>
    <col min="214" max="214" width="16.5" bestFit="1" customWidth="1"/>
    <col min="215" max="215" width="20.125" bestFit="1" customWidth="1"/>
    <col min="216" max="216" width="16.5" bestFit="1" customWidth="1"/>
    <col min="217" max="217" width="20.125" bestFit="1" customWidth="1"/>
    <col min="218" max="218" width="16.5" bestFit="1" customWidth="1"/>
    <col min="219" max="219" width="20.125" bestFit="1" customWidth="1"/>
    <col min="220" max="220" width="16.5" bestFit="1" customWidth="1"/>
    <col min="221" max="221" width="20.125" bestFit="1" customWidth="1"/>
    <col min="222" max="222" width="16.5" bestFit="1" customWidth="1"/>
    <col min="223" max="223" width="20.125" bestFit="1" customWidth="1"/>
    <col min="224" max="224" width="16.5" bestFit="1" customWidth="1"/>
    <col min="225" max="225" width="20.125" bestFit="1" customWidth="1"/>
    <col min="226" max="226" width="16.5" bestFit="1" customWidth="1"/>
    <col min="227" max="227" width="20.125" bestFit="1" customWidth="1"/>
    <col min="228" max="228" width="16.5" bestFit="1" customWidth="1"/>
    <col min="229" max="229" width="20.125" bestFit="1" customWidth="1"/>
    <col min="230" max="230" width="16.5" bestFit="1" customWidth="1"/>
    <col min="231" max="231" width="20.125" bestFit="1" customWidth="1"/>
    <col min="232" max="232" width="16.5" bestFit="1" customWidth="1"/>
    <col min="233" max="233" width="20.125" bestFit="1" customWidth="1"/>
    <col min="234" max="234" width="16.5" bestFit="1" customWidth="1"/>
    <col min="235" max="235" width="20.125" bestFit="1" customWidth="1"/>
    <col min="236" max="236" width="16.5" bestFit="1" customWidth="1"/>
    <col min="237" max="237" width="20.125" bestFit="1" customWidth="1"/>
    <col min="238" max="238" width="16.5" bestFit="1" customWidth="1"/>
    <col min="239" max="239" width="20.125" bestFit="1" customWidth="1"/>
    <col min="240" max="240" width="16.5" bestFit="1" customWidth="1"/>
    <col min="241" max="241" width="20.125" bestFit="1" customWidth="1"/>
    <col min="242" max="242" width="16.5" bestFit="1" customWidth="1"/>
    <col min="243" max="243" width="20.125" bestFit="1" customWidth="1"/>
    <col min="244" max="244" width="16.5" bestFit="1" customWidth="1"/>
    <col min="245" max="245" width="20.125" bestFit="1" customWidth="1"/>
    <col min="246" max="246" width="16.5" bestFit="1" customWidth="1"/>
    <col min="247" max="247" width="20.125" bestFit="1" customWidth="1"/>
    <col min="248" max="248" width="16.5" bestFit="1" customWidth="1"/>
    <col min="249" max="249" width="20.125" bestFit="1" customWidth="1"/>
    <col min="250" max="250" width="16.5" bestFit="1" customWidth="1"/>
    <col min="251" max="251" width="20.125" bestFit="1" customWidth="1"/>
    <col min="252" max="252" width="16.5" bestFit="1" customWidth="1"/>
    <col min="253" max="253" width="20.125" bestFit="1" customWidth="1"/>
    <col min="254" max="254" width="16.5" bestFit="1" customWidth="1"/>
    <col min="255" max="255" width="20.125" bestFit="1" customWidth="1"/>
    <col min="256" max="256" width="16.5" bestFit="1" customWidth="1"/>
    <col min="257" max="257" width="20.125" bestFit="1" customWidth="1"/>
    <col min="258" max="258" width="16.5" bestFit="1" customWidth="1"/>
    <col min="259" max="259" width="20.125" bestFit="1" customWidth="1"/>
    <col min="260" max="260" width="16.5" bestFit="1" customWidth="1"/>
    <col min="261" max="261" width="20.125" bestFit="1" customWidth="1"/>
    <col min="262" max="262" width="16.5" bestFit="1" customWidth="1"/>
    <col min="263" max="263" width="20.125" bestFit="1" customWidth="1"/>
    <col min="264" max="264" width="16.5" bestFit="1" customWidth="1"/>
    <col min="265" max="265" width="20.125" bestFit="1" customWidth="1"/>
    <col min="266" max="266" width="16.5" bestFit="1" customWidth="1"/>
    <col min="267" max="267" width="20.125" bestFit="1" customWidth="1"/>
    <col min="268" max="268" width="16.5" bestFit="1" customWidth="1"/>
    <col min="269" max="269" width="20.125" bestFit="1" customWidth="1"/>
    <col min="270" max="270" width="16.5" bestFit="1" customWidth="1"/>
    <col min="271" max="271" width="20.125" bestFit="1" customWidth="1"/>
    <col min="272" max="272" width="16.5" bestFit="1" customWidth="1"/>
    <col min="273" max="273" width="20.125" bestFit="1" customWidth="1"/>
    <col min="274" max="274" width="16.5" bestFit="1" customWidth="1"/>
    <col min="275" max="275" width="20.125" bestFit="1" customWidth="1"/>
    <col min="276" max="276" width="16.5" bestFit="1" customWidth="1"/>
    <col min="277" max="277" width="20.125" bestFit="1" customWidth="1"/>
    <col min="278" max="278" width="16.5" bestFit="1" customWidth="1"/>
    <col min="279" max="279" width="20.125" bestFit="1" customWidth="1"/>
    <col min="280" max="280" width="16.5" bestFit="1" customWidth="1"/>
    <col min="281" max="281" width="20.125" bestFit="1" customWidth="1"/>
    <col min="282" max="282" width="16.5" bestFit="1" customWidth="1"/>
    <col min="283" max="283" width="20.125" bestFit="1" customWidth="1"/>
    <col min="284" max="284" width="16.5" bestFit="1" customWidth="1"/>
    <col min="285" max="285" width="20.125" bestFit="1" customWidth="1"/>
    <col min="286" max="286" width="16.5" bestFit="1" customWidth="1"/>
    <col min="287" max="287" width="20.125" bestFit="1" customWidth="1"/>
    <col min="288" max="288" width="16.5" bestFit="1" customWidth="1"/>
    <col min="289" max="289" width="20.125" bestFit="1" customWidth="1"/>
    <col min="290" max="290" width="16.5" bestFit="1" customWidth="1"/>
    <col min="291" max="291" width="20.125" bestFit="1" customWidth="1"/>
    <col min="292" max="292" width="16.5" bestFit="1" customWidth="1"/>
    <col min="293" max="293" width="20.125" bestFit="1" customWidth="1"/>
    <col min="294" max="294" width="16.5" bestFit="1" customWidth="1"/>
    <col min="295" max="295" width="20.125" bestFit="1" customWidth="1"/>
    <col min="296" max="296" width="16.5" bestFit="1" customWidth="1"/>
    <col min="297" max="297" width="20.125" bestFit="1" customWidth="1"/>
    <col min="298" max="298" width="16.5" bestFit="1" customWidth="1"/>
    <col min="299" max="299" width="20.125" bestFit="1" customWidth="1"/>
    <col min="300" max="300" width="16.5" bestFit="1" customWidth="1"/>
    <col min="301" max="301" width="20.125" bestFit="1" customWidth="1"/>
    <col min="302" max="302" width="16.5" bestFit="1" customWidth="1"/>
    <col min="303" max="303" width="20.125" bestFit="1" customWidth="1"/>
    <col min="304" max="304" width="16.5" bestFit="1" customWidth="1"/>
    <col min="305" max="305" width="20.125" bestFit="1" customWidth="1"/>
    <col min="306" max="306" width="16.5" bestFit="1" customWidth="1"/>
    <col min="307" max="307" width="20.125" bestFit="1" customWidth="1"/>
    <col min="308" max="308" width="16.5" bestFit="1" customWidth="1"/>
    <col min="309" max="309" width="20.125" bestFit="1" customWidth="1"/>
    <col min="310" max="310" width="16.5" bestFit="1" customWidth="1"/>
    <col min="311" max="311" width="20.125" bestFit="1" customWidth="1"/>
    <col min="312" max="312" width="16.5" bestFit="1" customWidth="1"/>
    <col min="313" max="313" width="20.125" bestFit="1" customWidth="1"/>
    <col min="314" max="314" width="16.5" bestFit="1" customWidth="1"/>
    <col min="315" max="315" width="20.125" bestFit="1" customWidth="1"/>
    <col min="316" max="316" width="16.5" bestFit="1" customWidth="1"/>
    <col min="317" max="317" width="20.125" bestFit="1" customWidth="1"/>
    <col min="318" max="318" width="16.5" bestFit="1" customWidth="1"/>
    <col min="319" max="319" width="20.125" bestFit="1" customWidth="1"/>
    <col min="320" max="320" width="16.5" bestFit="1" customWidth="1"/>
    <col min="321" max="321" width="20.125" bestFit="1" customWidth="1"/>
    <col min="322" max="322" width="16.5" bestFit="1" customWidth="1"/>
    <col min="323" max="323" width="20.125" bestFit="1" customWidth="1"/>
    <col min="324" max="324" width="16.5" bestFit="1" customWidth="1"/>
    <col min="325" max="325" width="20.125" bestFit="1" customWidth="1"/>
    <col min="326" max="326" width="16.5" bestFit="1" customWidth="1"/>
    <col min="327" max="327" width="20.125" bestFit="1" customWidth="1"/>
    <col min="328" max="328" width="16.5" bestFit="1" customWidth="1"/>
    <col min="329" max="329" width="20.125" bestFit="1" customWidth="1"/>
    <col min="330" max="330" width="16.5" bestFit="1" customWidth="1"/>
    <col min="331" max="331" width="20.125" bestFit="1" customWidth="1"/>
    <col min="332" max="332" width="16.5" bestFit="1" customWidth="1"/>
    <col min="333" max="333" width="20.125" bestFit="1" customWidth="1"/>
    <col min="334" max="334" width="16.5" bestFit="1" customWidth="1"/>
    <col min="335" max="335" width="20.125" bestFit="1" customWidth="1"/>
    <col min="336" max="336" width="16.5" bestFit="1" customWidth="1"/>
    <col min="337" max="337" width="20.125" bestFit="1" customWidth="1"/>
    <col min="338" max="338" width="16.5" bestFit="1" customWidth="1"/>
    <col min="339" max="339" width="20.125" bestFit="1" customWidth="1"/>
    <col min="340" max="340" width="16.5" bestFit="1" customWidth="1"/>
    <col min="341" max="341" width="20.125" bestFit="1" customWidth="1"/>
    <col min="342" max="342" width="16.5" bestFit="1" customWidth="1"/>
    <col min="343" max="343" width="20.125" bestFit="1" customWidth="1"/>
    <col min="344" max="344" width="16.5" bestFit="1" customWidth="1"/>
    <col min="345" max="345" width="20.125" bestFit="1" customWidth="1"/>
    <col min="346" max="346" width="16.5" bestFit="1" customWidth="1"/>
    <col min="347" max="347" width="20.125" bestFit="1" customWidth="1"/>
    <col min="348" max="348" width="16.5" bestFit="1" customWidth="1"/>
    <col min="349" max="349" width="20.125" bestFit="1" customWidth="1"/>
    <col min="350" max="350" width="16.5" bestFit="1" customWidth="1"/>
    <col min="351" max="351" width="20.125" bestFit="1" customWidth="1"/>
    <col min="352" max="352" width="16.5" bestFit="1" customWidth="1"/>
    <col min="353" max="353" width="20.125" bestFit="1" customWidth="1"/>
    <col min="354" max="354" width="16.5" bestFit="1" customWidth="1"/>
    <col min="355" max="355" width="20.125" bestFit="1" customWidth="1"/>
    <col min="356" max="356" width="16.5" bestFit="1" customWidth="1"/>
    <col min="357" max="357" width="20.125" bestFit="1" customWidth="1"/>
    <col min="358" max="358" width="16.5" bestFit="1" customWidth="1"/>
    <col min="359" max="359" width="20.125" bestFit="1" customWidth="1"/>
    <col min="360" max="360" width="16.5" bestFit="1" customWidth="1"/>
    <col min="361" max="361" width="20.125" bestFit="1" customWidth="1"/>
    <col min="362" max="362" width="16.5" bestFit="1" customWidth="1"/>
    <col min="363" max="363" width="20.125" bestFit="1" customWidth="1"/>
    <col min="364" max="364" width="16.5" bestFit="1" customWidth="1"/>
    <col min="365" max="365" width="20.125" bestFit="1" customWidth="1"/>
    <col min="366" max="366" width="16.5" bestFit="1" customWidth="1"/>
    <col min="367" max="367" width="20.125" bestFit="1" customWidth="1"/>
    <col min="368" max="368" width="16.5" bestFit="1" customWidth="1"/>
    <col min="369" max="369" width="20.125" bestFit="1" customWidth="1"/>
    <col min="370" max="370" width="16.5" bestFit="1" customWidth="1"/>
    <col min="371" max="371" width="20.125" bestFit="1" customWidth="1"/>
    <col min="372" max="372" width="16.5" bestFit="1" customWidth="1"/>
    <col min="373" max="373" width="20.125" bestFit="1" customWidth="1"/>
    <col min="374" max="374" width="16.5" bestFit="1" customWidth="1"/>
    <col min="375" max="375" width="20.125" bestFit="1" customWidth="1"/>
    <col min="376" max="376" width="16.5" bestFit="1" customWidth="1"/>
    <col min="377" max="377" width="20.125" bestFit="1" customWidth="1"/>
    <col min="378" max="378" width="16.5" bestFit="1" customWidth="1"/>
    <col min="379" max="379" width="20.125" bestFit="1" customWidth="1"/>
    <col min="380" max="380" width="16.5" bestFit="1" customWidth="1"/>
    <col min="381" max="381" width="20.125" bestFit="1" customWidth="1"/>
    <col min="382" max="382" width="16.5" bestFit="1" customWidth="1"/>
    <col min="383" max="383" width="20.125" bestFit="1" customWidth="1"/>
    <col min="384" max="384" width="16.5" bestFit="1" customWidth="1"/>
    <col min="385" max="385" width="20.125" bestFit="1" customWidth="1"/>
    <col min="386" max="386" width="16.5" bestFit="1" customWidth="1"/>
    <col min="387" max="387" width="20.125" bestFit="1" customWidth="1"/>
    <col min="388" max="388" width="16.5" bestFit="1" customWidth="1"/>
    <col min="389" max="389" width="20.125" bestFit="1" customWidth="1"/>
    <col min="390" max="390" width="16.5" bestFit="1" customWidth="1"/>
    <col min="391" max="391" width="20.125" bestFit="1" customWidth="1"/>
    <col min="392" max="392" width="16.5" bestFit="1" customWidth="1"/>
    <col min="393" max="393" width="20.125" bestFit="1" customWidth="1"/>
    <col min="394" max="394" width="16.5" bestFit="1" customWidth="1"/>
    <col min="395" max="395" width="20.125" bestFit="1" customWidth="1"/>
    <col min="396" max="396" width="16.5" bestFit="1" customWidth="1"/>
    <col min="397" max="397" width="20.125" bestFit="1" customWidth="1"/>
    <col min="398" max="398" width="16.5" bestFit="1" customWidth="1"/>
    <col min="399" max="399" width="20.125" bestFit="1" customWidth="1"/>
    <col min="400" max="400" width="16.5" bestFit="1" customWidth="1"/>
    <col min="401" max="401" width="20.125" bestFit="1" customWidth="1"/>
    <col min="402" max="402" width="16.5" bestFit="1" customWidth="1"/>
    <col min="403" max="403" width="20.125" bestFit="1" customWidth="1"/>
    <col min="404" max="404" width="16.5" bestFit="1" customWidth="1"/>
    <col min="405" max="405" width="20.125" bestFit="1" customWidth="1"/>
    <col min="406" max="406" width="16.5" bestFit="1" customWidth="1"/>
    <col min="407" max="407" width="20.125" bestFit="1" customWidth="1"/>
    <col min="408" max="408" width="16.5" bestFit="1" customWidth="1"/>
    <col min="409" max="409" width="20.125" bestFit="1" customWidth="1"/>
    <col min="410" max="410" width="16.5" bestFit="1" customWidth="1"/>
    <col min="411" max="411" width="20.125" bestFit="1" customWidth="1"/>
    <col min="412" max="412" width="16.5" bestFit="1" customWidth="1"/>
    <col min="413" max="413" width="20.125" bestFit="1" customWidth="1"/>
    <col min="414" max="414" width="16.5" bestFit="1" customWidth="1"/>
    <col min="415" max="415" width="20.125" bestFit="1" customWidth="1"/>
    <col min="416" max="416" width="16.5" bestFit="1" customWidth="1"/>
    <col min="417" max="417" width="20.125" bestFit="1" customWidth="1"/>
    <col min="418" max="418" width="16.5" bestFit="1" customWidth="1"/>
    <col min="419" max="419" width="20.125" bestFit="1" customWidth="1"/>
    <col min="420" max="420" width="16.5" bestFit="1" customWidth="1"/>
    <col min="421" max="421" width="20.125" bestFit="1" customWidth="1"/>
    <col min="422" max="422" width="16.5" bestFit="1" customWidth="1"/>
    <col min="423" max="423" width="20.125" bestFit="1" customWidth="1"/>
    <col min="424" max="424" width="16.5" bestFit="1" customWidth="1"/>
    <col min="425" max="425" width="20.125" bestFit="1" customWidth="1"/>
    <col min="426" max="426" width="16.5" bestFit="1" customWidth="1"/>
    <col min="427" max="427" width="20.125" bestFit="1" customWidth="1"/>
    <col min="428" max="428" width="16.5" bestFit="1" customWidth="1"/>
    <col min="429" max="429" width="20.125" bestFit="1" customWidth="1"/>
    <col min="430" max="430" width="16.5" bestFit="1" customWidth="1"/>
    <col min="431" max="431" width="20.125" bestFit="1" customWidth="1"/>
    <col min="432" max="432" width="16.5" bestFit="1" customWidth="1"/>
    <col min="433" max="433" width="20.125" bestFit="1" customWidth="1"/>
    <col min="434" max="434" width="16.5" bestFit="1" customWidth="1"/>
    <col min="435" max="435" width="20.125" bestFit="1" customWidth="1"/>
    <col min="436" max="436" width="16.5" bestFit="1" customWidth="1"/>
    <col min="437" max="437" width="20.125" bestFit="1" customWidth="1"/>
    <col min="438" max="438" width="16.5" bestFit="1" customWidth="1"/>
    <col min="439" max="439" width="20.125" bestFit="1" customWidth="1"/>
    <col min="440" max="440" width="16.5" bestFit="1" customWidth="1"/>
    <col min="441" max="441" width="20.125" bestFit="1" customWidth="1"/>
    <col min="442" max="442" width="16.5" bestFit="1" customWidth="1"/>
    <col min="443" max="443" width="20.125" bestFit="1" customWidth="1"/>
    <col min="444" max="444" width="16.5" bestFit="1" customWidth="1"/>
    <col min="445" max="445" width="20.125" bestFit="1" customWidth="1"/>
    <col min="446" max="446" width="16.5" bestFit="1" customWidth="1"/>
    <col min="447" max="447" width="20.125" bestFit="1" customWidth="1"/>
    <col min="448" max="448" width="16.5" bestFit="1" customWidth="1"/>
    <col min="449" max="449" width="20.125" bestFit="1" customWidth="1"/>
    <col min="450" max="450" width="16.5" bestFit="1" customWidth="1"/>
    <col min="451" max="451" width="20.125" bestFit="1" customWidth="1"/>
    <col min="452" max="452" width="16.5" bestFit="1" customWidth="1"/>
    <col min="453" max="453" width="20.125" bestFit="1" customWidth="1"/>
    <col min="454" max="454" width="16.5" bestFit="1" customWidth="1"/>
    <col min="455" max="455" width="20.125" bestFit="1" customWidth="1"/>
    <col min="456" max="456" width="16.5" bestFit="1" customWidth="1"/>
    <col min="457" max="457" width="20.125" bestFit="1" customWidth="1"/>
    <col min="458" max="458" width="16.5" bestFit="1" customWidth="1"/>
    <col min="459" max="459" width="20.125" bestFit="1" customWidth="1"/>
    <col min="460" max="460" width="16.5" bestFit="1" customWidth="1"/>
    <col min="461" max="461" width="20.125" bestFit="1" customWidth="1"/>
    <col min="462" max="462" width="16.5" bestFit="1" customWidth="1"/>
    <col min="463" max="463" width="20.125" bestFit="1" customWidth="1"/>
    <col min="464" max="464" width="16.5" bestFit="1" customWidth="1"/>
    <col min="465" max="465" width="20.125" bestFit="1" customWidth="1"/>
    <col min="466" max="466" width="16.5" bestFit="1" customWidth="1"/>
    <col min="467" max="467" width="20.125" bestFit="1" customWidth="1"/>
    <col min="468" max="468" width="16.5" bestFit="1" customWidth="1"/>
    <col min="469" max="469" width="20.125" bestFit="1" customWidth="1"/>
    <col min="470" max="470" width="16.5" bestFit="1" customWidth="1"/>
    <col min="471" max="471" width="20.125" bestFit="1" customWidth="1"/>
    <col min="472" max="472" width="16.5" bestFit="1" customWidth="1"/>
    <col min="473" max="473" width="20.125" bestFit="1" customWidth="1"/>
    <col min="474" max="474" width="16.5" bestFit="1" customWidth="1"/>
    <col min="475" max="475" width="20.125" bestFit="1" customWidth="1"/>
    <col min="476" max="476" width="16.5" bestFit="1" customWidth="1"/>
    <col min="477" max="477" width="20.125" bestFit="1" customWidth="1"/>
    <col min="478" max="478" width="16.5" bestFit="1" customWidth="1"/>
    <col min="479" max="479" width="20.125" bestFit="1" customWidth="1"/>
    <col min="480" max="480" width="16.5" bestFit="1" customWidth="1"/>
    <col min="481" max="481" width="20.125" bestFit="1" customWidth="1"/>
    <col min="482" max="482" width="16.5" bestFit="1" customWidth="1"/>
    <col min="483" max="483" width="20.125" bestFit="1" customWidth="1"/>
    <col min="484" max="484" width="16.5" bestFit="1" customWidth="1"/>
    <col min="485" max="485" width="20.125" bestFit="1" customWidth="1"/>
    <col min="486" max="486" width="16.5" bestFit="1" customWidth="1"/>
    <col min="487" max="487" width="20.125" bestFit="1" customWidth="1"/>
    <col min="488" max="488" width="16.5" bestFit="1" customWidth="1"/>
    <col min="489" max="489" width="20.125" bestFit="1" customWidth="1"/>
    <col min="490" max="490" width="16.5" bestFit="1" customWidth="1"/>
    <col min="491" max="491" width="20.125" bestFit="1" customWidth="1"/>
    <col min="492" max="492" width="16.5" bestFit="1" customWidth="1"/>
    <col min="493" max="493" width="20.125" bestFit="1" customWidth="1"/>
    <col min="494" max="494" width="16.5" bestFit="1" customWidth="1"/>
    <col min="495" max="495" width="20.125" bestFit="1" customWidth="1"/>
    <col min="496" max="496" width="16.5" bestFit="1" customWidth="1"/>
    <col min="497" max="497" width="20.125" bestFit="1" customWidth="1"/>
    <col min="498" max="498" width="16.5" bestFit="1" customWidth="1"/>
    <col min="499" max="499" width="20.125" bestFit="1" customWidth="1"/>
    <col min="500" max="500" width="16.5" bestFit="1" customWidth="1"/>
    <col min="501" max="501" width="20.125" bestFit="1" customWidth="1"/>
    <col min="502" max="502" width="16.5" bestFit="1" customWidth="1"/>
    <col min="503" max="503" width="20.125" bestFit="1" customWidth="1"/>
    <col min="504" max="504" width="16.5" bestFit="1" customWidth="1"/>
    <col min="505" max="505" width="20.125" bestFit="1" customWidth="1"/>
    <col min="506" max="506" width="16.5" bestFit="1" customWidth="1"/>
    <col min="507" max="507" width="20.125" bestFit="1" customWidth="1"/>
    <col min="508" max="508" width="16.5" bestFit="1" customWidth="1"/>
    <col min="509" max="509" width="20.125" bestFit="1" customWidth="1"/>
    <col min="510" max="510" width="16.5" bestFit="1" customWidth="1"/>
    <col min="511" max="511" width="20.125" bestFit="1" customWidth="1"/>
    <col min="512" max="512" width="16.5" bestFit="1" customWidth="1"/>
    <col min="513" max="513" width="20.125" bestFit="1" customWidth="1"/>
    <col min="514" max="514" width="16.5" bestFit="1" customWidth="1"/>
    <col min="515" max="515" width="20.125" bestFit="1" customWidth="1"/>
    <col min="516" max="516" width="16.5" bestFit="1" customWidth="1"/>
    <col min="517" max="517" width="20.125" bestFit="1" customWidth="1"/>
    <col min="518" max="518" width="16.5" bestFit="1" customWidth="1"/>
    <col min="519" max="519" width="20.125" bestFit="1" customWidth="1"/>
    <col min="520" max="520" width="16.5" bestFit="1" customWidth="1"/>
    <col min="521" max="521" width="20.125" bestFit="1" customWidth="1"/>
    <col min="522" max="522" width="16.5" bestFit="1" customWidth="1"/>
    <col min="523" max="523" width="20.125" bestFit="1" customWidth="1"/>
    <col min="524" max="524" width="16.5" bestFit="1" customWidth="1"/>
    <col min="525" max="525" width="20.125" bestFit="1" customWidth="1"/>
    <col min="526" max="526" width="16.5" bestFit="1" customWidth="1"/>
    <col min="527" max="527" width="20.125" bestFit="1" customWidth="1"/>
    <col min="528" max="528" width="16.5" bestFit="1" customWidth="1"/>
    <col min="529" max="529" width="20.125" bestFit="1" customWidth="1"/>
    <col min="530" max="530" width="16.5" bestFit="1" customWidth="1"/>
    <col min="531" max="531" width="20.125" bestFit="1" customWidth="1"/>
    <col min="532" max="532" width="16.5" bestFit="1" customWidth="1"/>
    <col min="533" max="533" width="20.125" bestFit="1" customWidth="1"/>
    <col min="534" max="534" width="16.5" bestFit="1" customWidth="1"/>
    <col min="535" max="535" width="20.125" bestFit="1" customWidth="1"/>
    <col min="536" max="536" width="16.5" bestFit="1" customWidth="1"/>
    <col min="537" max="537" width="20.125" bestFit="1" customWidth="1"/>
    <col min="538" max="538" width="16.5" bestFit="1" customWidth="1"/>
    <col min="539" max="539" width="20.125" bestFit="1" customWidth="1"/>
    <col min="540" max="540" width="16.5" bestFit="1" customWidth="1"/>
    <col min="541" max="541" width="20.125" bestFit="1" customWidth="1"/>
    <col min="542" max="542" width="16.5" bestFit="1" customWidth="1"/>
    <col min="543" max="543" width="20.125" bestFit="1" customWidth="1"/>
    <col min="544" max="544" width="16.5" bestFit="1" customWidth="1"/>
    <col min="545" max="545" width="20.125" bestFit="1" customWidth="1"/>
    <col min="546" max="546" width="16.5" bestFit="1" customWidth="1"/>
    <col min="547" max="547" width="20.125" bestFit="1" customWidth="1"/>
    <col min="548" max="548" width="16.5" bestFit="1" customWidth="1"/>
    <col min="549" max="549" width="20.125" bestFit="1" customWidth="1"/>
    <col min="550" max="550" width="16.5" bestFit="1" customWidth="1"/>
    <col min="551" max="551" width="20.125" bestFit="1" customWidth="1"/>
    <col min="552" max="552" width="16.5" bestFit="1" customWidth="1"/>
    <col min="553" max="553" width="20.125" bestFit="1" customWidth="1"/>
    <col min="554" max="554" width="16.5" bestFit="1" customWidth="1"/>
    <col min="555" max="555" width="20.125" bestFit="1" customWidth="1"/>
    <col min="556" max="556" width="16.5" bestFit="1" customWidth="1"/>
    <col min="557" max="557" width="20.125" bestFit="1" customWidth="1"/>
    <col min="558" max="558" width="16.5" bestFit="1" customWidth="1"/>
    <col min="559" max="559" width="20.125" bestFit="1" customWidth="1"/>
    <col min="560" max="560" width="16.5" bestFit="1" customWidth="1"/>
    <col min="561" max="561" width="20.125" bestFit="1" customWidth="1"/>
    <col min="562" max="562" width="16.5" bestFit="1" customWidth="1"/>
    <col min="563" max="563" width="20.125" bestFit="1" customWidth="1"/>
    <col min="564" max="564" width="16.5" bestFit="1" customWidth="1"/>
    <col min="565" max="565" width="20.125" bestFit="1" customWidth="1"/>
    <col min="566" max="566" width="16.5" bestFit="1" customWidth="1"/>
    <col min="567" max="567" width="20.125" bestFit="1" customWidth="1"/>
    <col min="568" max="568" width="16.5" bestFit="1" customWidth="1"/>
    <col min="569" max="569" width="20.125" bestFit="1" customWidth="1"/>
    <col min="570" max="570" width="16.5" bestFit="1" customWidth="1"/>
    <col min="571" max="571" width="20.125" bestFit="1" customWidth="1"/>
    <col min="572" max="572" width="16.5" bestFit="1" customWidth="1"/>
    <col min="573" max="573" width="20.125" bestFit="1" customWidth="1"/>
    <col min="574" max="574" width="16.5" bestFit="1" customWidth="1"/>
    <col min="575" max="575" width="20.125" bestFit="1" customWidth="1"/>
    <col min="576" max="576" width="16.5" bestFit="1" customWidth="1"/>
    <col min="577" max="577" width="20.125" bestFit="1" customWidth="1"/>
    <col min="578" max="578" width="16.5" bestFit="1" customWidth="1"/>
    <col min="579" max="579" width="20.125" bestFit="1" customWidth="1"/>
    <col min="580" max="580" width="16.5" bestFit="1" customWidth="1"/>
    <col min="581" max="581" width="20.125" bestFit="1" customWidth="1"/>
    <col min="582" max="582" width="16.5" bestFit="1" customWidth="1"/>
    <col min="583" max="583" width="20.125" bestFit="1" customWidth="1"/>
    <col min="584" max="584" width="16.5" bestFit="1" customWidth="1"/>
    <col min="585" max="585" width="20.125" bestFit="1" customWidth="1"/>
    <col min="586" max="586" width="16.5" bestFit="1" customWidth="1"/>
    <col min="587" max="587" width="20.125" bestFit="1" customWidth="1"/>
    <col min="588" max="588" width="16.5" bestFit="1" customWidth="1"/>
    <col min="589" max="589" width="20.125" bestFit="1" customWidth="1"/>
    <col min="590" max="590" width="16.5" bestFit="1" customWidth="1"/>
    <col min="591" max="591" width="20.125" bestFit="1" customWidth="1"/>
    <col min="592" max="592" width="16.5" bestFit="1" customWidth="1"/>
    <col min="593" max="593" width="20.125" bestFit="1" customWidth="1"/>
    <col min="594" max="594" width="16.5" bestFit="1" customWidth="1"/>
    <col min="595" max="595" width="20.125" bestFit="1" customWidth="1"/>
    <col min="596" max="596" width="16.5" bestFit="1" customWidth="1"/>
    <col min="597" max="597" width="20.125" bestFit="1" customWidth="1"/>
    <col min="598" max="598" width="16.5" bestFit="1" customWidth="1"/>
    <col min="599" max="599" width="20.125" bestFit="1" customWidth="1"/>
    <col min="600" max="600" width="16.5" bestFit="1" customWidth="1"/>
    <col min="601" max="601" width="20.125" bestFit="1" customWidth="1"/>
    <col min="602" max="602" width="16.5" bestFit="1" customWidth="1"/>
    <col min="603" max="603" width="20.125" bestFit="1" customWidth="1"/>
    <col min="604" max="604" width="16.5" bestFit="1" customWidth="1"/>
    <col min="605" max="605" width="20.125" bestFit="1" customWidth="1"/>
    <col min="606" max="606" width="16.5" bestFit="1" customWidth="1"/>
    <col min="607" max="607" width="20.125" bestFit="1" customWidth="1"/>
    <col min="608" max="608" width="16.5" bestFit="1" customWidth="1"/>
    <col min="609" max="609" width="20.125" bestFit="1" customWidth="1"/>
    <col min="610" max="610" width="16.5" bestFit="1" customWidth="1"/>
    <col min="611" max="611" width="20.125" bestFit="1" customWidth="1"/>
    <col min="612" max="612" width="16.5" bestFit="1" customWidth="1"/>
    <col min="613" max="613" width="20.125" bestFit="1" customWidth="1"/>
    <col min="614" max="614" width="16.5" bestFit="1" customWidth="1"/>
    <col min="615" max="615" width="20.125" bestFit="1" customWidth="1"/>
    <col min="616" max="616" width="16.5" bestFit="1" customWidth="1"/>
    <col min="617" max="617" width="20.125" bestFit="1" customWidth="1"/>
    <col min="618" max="618" width="16.5" bestFit="1" customWidth="1"/>
    <col min="619" max="619" width="20.125" bestFit="1" customWidth="1"/>
    <col min="620" max="620" width="16.5" bestFit="1" customWidth="1"/>
    <col min="621" max="621" width="20.125" bestFit="1" customWidth="1"/>
    <col min="622" max="622" width="16.5" bestFit="1" customWidth="1"/>
    <col min="623" max="623" width="20.125" bestFit="1" customWidth="1"/>
    <col min="624" max="624" width="16.5" bestFit="1" customWidth="1"/>
    <col min="625" max="625" width="20.125" bestFit="1" customWidth="1"/>
    <col min="626" max="626" width="16.5" bestFit="1" customWidth="1"/>
    <col min="627" max="627" width="20.125" bestFit="1" customWidth="1"/>
    <col min="628" max="628" width="16.5" bestFit="1" customWidth="1"/>
    <col min="629" max="629" width="20.125" bestFit="1" customWidth="1"/>
    <col min="630" max="630" width="16.5" bestFit="1" customWidth="1"/>
    <col min="631" max="631" width="20.125" bestFit="1" customWidth="1"/>
    <col min="632" max="632" width="16.5" bestFit="1" customWidth="1"/>
    <col min="633" max="633" width="20.125" bestFit="1" customWidth="1"/>
    <col min="634" max="634" width="16.5" bestFit="1" customWidth="1"/>
    <col min="635" max="635" width="20.125" bestFit="1" customWidth="1"/>
    <col min="636" max="636" width="16.5" bestFit="1" customWidth="1"/>
    <col min="637" max="637" width="20.125" bestFit="1" customWidth="1"/>
    <col min="638" max="638" width="16.5" bestFit="1" customWidth="1"/>
    <col min="639" max="639" width="20.125" bestFit="1" customWidth="1"/>
    <col min="640" max="640" width="16.5" bestFit="1" customWidth="1"/>
    <col min="641" max="641" width="20.125" bestFit="1" customWidth="1"/>
    <col min="642" max="642" width="16.5" bestFit="1" customWidth="1"/>
    <col min="643" max="643" width="20.125" bestFit="1" customWidth="1"/>
    <col min="644" max="644" width="16.5" bestFit="1" customWidth="1"/>
    <col min="645" max="645" width="20.125" bestFit="1" customWidth="1"/>
    <col min="646" max="646" width="16.5" bestFit="1" customWidth="1"/>
    <col min="647" max="647" width="20.125" bestFit="1" customWidth="1"/>
    <col min="648" max="648" width="16.5" bestFit="1" customWidth="1"/>
    <col min="649" max="649" width="20.125" bestFit="1" customWidth="1"/>
    <col min="650" max="650" width="16.5" bestFit="1" customWidth="1"/>
    <col min="651" max="651" width="20.125" bestFit="1" customWidth="1"/>
    <col min="652" max="652" width="16.5" bestFit="1" customWidth="1"/>
    <col min="653" max="653" width="20.125" bestFit="1" customWidth="1"/>
    <col min="654" max="654" width="16.5" bestFit="1" customWidth="1"/>
    <col min="655" max="655" width="20.125" bestFit="1" customWidth="1"/>
    <col min="656" max="656" width="16.5" bestFit="1" customWidth="1"/>
    <col min="657" max="657" width="20.125" bestFit="1" customWidth="1"/>
    <col min="658" max="658" width="16.5" bestFit="1" customWidth="1"/>
    <col min="659" max="659" width="20.125" bestFit="1" customWidth="1"/>
    <col min="660" max="660" width="16.5" bestFit="1" customWidth="1"/>
    <col min="661" max="661" width="20.125" bestFit="1" customWidth="1"/>
    <col min="662" max="662" width="16.5" bestFit="1" customWidth="1"/>
    <col min="663" max="663" width="20.125" bestFit="1" customWidth="1"/>
    <col min="664" max="664" width="16.5" bestFit="1" customWidth="1"/>
    <col min="665" max="665" width="20.125" bestFit="1" customWidth="1"/>
    <col min="666" max="666" width="16.5" bestFit="1" customWidth="1"/>
    <col min="667" max="667" width="20.125" bestFit="1" customWidth="1"/>
    <col min="668" max="668" width="16.5" bestFit="1" customWidth="1"/>
    <col min="669" max="669" width="20.125" bestFit="1" customWidth="1"/>
    <col min="670" max="670" width="16.5" bestFit="1" customWidth="1"/>
    <col min="671" max="671" width="20.125" bestFit="1" customWidth="1"/>
    <col min="672" max="672" width="16.5" bestFit="1" customWidth="1"/>
    <col min="673" max="673" width="20.125" bestFit="1" customWidth="1"/>
    <col min="674" max="674" width="16.5" bestFit="1" customWidth="1"/>
    <col min="675" max="675" width="20.125" bestFit="1" customWidth="1"/>
    <col min="676" max="676" width="16.5" bestFit="1" customWidth="1"/>
    <col min="677" max="677" width="20.125" bestFit="1" customWidth="1"/>
    <col min="678" max="678" width="16.5" bestFit="1" customWidth="1"/>
    <col min="679" max="679" width="20.125" bestFit="1" customWidth="1"/>
    <col min="680" max="680" width="16.5" bestFit="1" customWidth="1"/>
    <col min="681" max="681" width="20.125" bestFit="1" customWidth="1"/>
    <col min="682" max="682" width="16.5" bestFit="1" customWidth="1"/>
    <col min="683" max="683" width="20.125" bestFit="1" customWidth="1"/>
    <col min="684" max="684" width="16.5" bestFit="1" customWidth="1"/>
    <col min="685" max="685" width="20.125" bestFit="1" customWidth="1"/>
    <col min="686" max="686" width="16.5" bestFit="1" customWidth="1"/>
    <col min="687" max="687" width="20.125" bestFit="1" customWidth="1"/>
    <col min="688" max="688" width="16.5" bestFit="1" customWidth="1"/>
    <col min="689" max="689" width="20.125" bestFit="1" customWidth="1"/>
    <col min="690" max="690" width="16.5" bestFit="1" customWidth="1"/>
    <col min="691" max="691" width="20.125" bestFit="1" customWidth="1"/>
    <col min="692" max="692" width="16.5" bestFit="1" customWidth="1"/>
    <col min="693" max="693" width="20.125" bestFit="1" customWidth="1"/>
    <col min="694" max="694" width="16.5" bestFit="1" customWidth="1"/>
    <col min="695" max="695" width="20.125" bestFit="1" customWidth="1"/>
    <col min="696" max="696" width="16.5" bestFit="1" customWidth="1"/>
    <col min="697" max="697" width="20.125" bestFit="1" customWidth="1"/>
    <col min="698" max="698" width="16.5" bestFit="1" customWidth="1"/>
    <col min="699" max="699" width="20.125" bestFit="1" customWidth="1"/>
    <col min="700" max="700" width="16.5" bestFit="1" customWidth="1"/>
    <col min="701" max="701" width="20.125" bestFit="1" customWidth="1"/>
    <col min="702" max="702" width="16.5" bestFit="1" customWidth="1"/>
    <col min="703" max="703" width="20.125" bestFit="1" customWidth="1"/>
    <col min="704" max="704" width="16.5" bestFit="1" customWidth="1"/>
    <col min="705" max="705" width="20.125" bestFit="1" customWidth="1"/>
    <col min="706" max="706" width="16.5" bestFit="1" customWidth="1"/>
    <col min="707" max="707" width="20.125" bestFit="1" customWidth="1"/>
    <col min="708" max="708" width="16.5" bestFit="1" customWidth="1"/>
    <col min="709" max="709" width="20.125" bestFit="1" customWidth="1"/>
    <col min="710" max="710" width="16.5" bestFit="1" customWidth="1"/>
    <col min="711" max="711" width="20.125" bestFit="1" customWidth="1"/>
    <col min="712" max="712" width="16.5" bestFit="1" customWidth="1"/>
    <col min="713" max="713" width="20.125" bestFit="1" customWidth="1"/>
    <col min="714" max="714" width="16.5" bestFit="1" customWidth="1"/>
    <col min="715" max="715" width="20.125" bestFit="1" customWidth="1"/>
    <col min="716" max="716" width="16.5" bestFit="1" customWidth="1"/>
    <col min="717" max="717" width="20.125" bestFit="1" customWidth="1"/>
    <col min="718" max="718" width="16.5" bestFit="1" customWidth="1"/>
    <col min="719" max="719" width="20.125" bestFit="1" customWidth="1"/>
    <col min="720" max="720" width="16.5" bestFit="1" customWidth="1"/>
    <col min="721" max="721" width="20.125" bestFit="1" customWidth="1"/>
    <col min="722" max="722" width="16.5" bestFit="1" customWidth="1"/>
    <col min="723" max="723" width="20.125" bestFit="1" customWidth="1"/>
    <col min="724" max="724" width="16.5" bestFit="1" customWidth="1"/>
    <col min="725" max="725" width="20.125" bestFit="1" customWidth="1"/>
    <col min="726" max="726" width="16.5" bestFit="1" customWidth="1"/>
    <col min="727" max="727" width="20.125" bestFit="1" customWidth="1"/>
    <col min="728" max="728" width="16.5" bestFit="1" customWidth="1"/>
    <col min="729" max="729" width="20.125" bestFit="1" customWidth="1"/>
    <col min="730" max="730" width="16.5" bestFit="1" customWidth="1"/>
    <col min="731" max="731" width="20.125" bestFit="1" customWidth="1"/>
    <col min="732" max="732" width="16.5" bestFit="1" customWidth="1"/>
    <col min="733" max="733" width="20.125" bestFit="1" customWidth="1"/>
    <col min="734" max="734" width="16.5" bestFit="1" customWidth="1"/>
    <col min="735" max="735" width="20.125" bestFit="1" customWidth="1"/>
    <col min="736" max="736" width="16.5" bestFit="1" customWidth="1"/>
    <col min="737" max="737" width="20.125" bestFit="1" customWidth="1"/>
    <col min="738" max="738" width="16.5" bestFit="1" customWidth="1"/>
    <col min="739" max="739" width="20.125" bestFit="1" customWidth="1"/>
    <col min="740" max="740" width="16.5" bestFit="1" customWidth="1"/>
    <col min="741" max="741" width="20.125" bestFit="1" customWidth="1"/>
    <col min="742" max="742" width="16.5" bestFit="1" customWidth="1"/>
    <col min="743" max="743" width="20.125" bestFit="1" customWidth="1"/>
    <col min="744" max="744" width="16.5" bestFit="1" customWidth="1"/>
    <col min="745" max="745" width="20.125" bestFit="1" customWidth="1"/>
    <col min="746" max="746" width="16.5" bestFit="1" customWidth="1"/>
    <col min="747" max="747" width="20.125" bestFit="1" customWidth="1"/>
    <col min="748" max="748" width="16.5" bestFit="1" customWidth="1"/>
    <col min="749" max="749" width="20.125" bestFit="1" customWidth="1"/>
    <col min="750" max="750" width="16.5" bestFit="1" customWidth="1"/>
    <col min="751" max="751" width="20.125" bestFit="1" customWidth="1"/>
    <col min="752" max="752" width="16.5" bestFit="1" customWidth="1"/>
    <col min="753" max="753" width="20.125" bestFit="1" customWidth="1"/>
    <col min="754" max="754" width="16.5" bestFit="1" customWidth="1"/>
    <col min="755" max="755" width="20.125" bestFit="1" customWidth="1"/>
    <col min="756" max="756" width="16.5" bestFit="1" customWidth="1"/>
    <col min="757" max="757" width="20.125" bestFit="1" customWidth="1"/>
    <col min="758" max="758" width="16.5" bestFit="1" customWidth="1"/>
    <col min="759" max="759" width="20.125" bestFit="1" customWidth="1"/>
    <col min="760" max="760" width="16.5" bestFit="1" customWidth="1"/>
    <col min="761" max="761" width="20.125" bestFit="1" customWidth="1"/>
    <col min="762" max="762" width="16.5" bestFit="1" customWidth="1"/>
    <col min="763" max="763" width="20.125" bestFit="1" customWidth="1"/>
    <col min="764" max="764" width="16.5" bestFit="1" customWidth="1"/>
    <col min="765" max="765" width="20.125" bestFit="1" customWidth="1"/>
    <col min="766" max="766" width="16.5" bestFit="1" customWidth="1"/>
    <col min="767" max="767" width="20.125" bestFit="1" customWidth="1"/>
    <col min="768" max="768" width="16.5" bestFit="1" customWidth="1"/>
    <col min="769" max="769" width="20.125" bestFit="1" customWidth="1"/>
    <col min="770" max="770" width="16.5" bestFit="1" customWidth="1"/>
    <col min="771" max="771" width="20.125" bestFit="1" customWidth="1"/>
    <col min="772" max="772" width="16.5" bestFit="1" customWidth="1"/>
    <col min="773" max="773" width="20.125" bestFit="1" customWidth="1"/>
    <col min="774" max="774" width="16.5" bestFit="1" customWidth="1"/>
    <col min="775" max="775" width="20.125" bestFit="1" customWidth="1"/>
    <col min="776" max="776" width="16.5" bestFit="1" customWidth="1"/>
    <col min="777" max="777" width="20.125" bestFit="1" customWidth="1"/>
    <col min="778" max="778" width="16.5" bestFit="1" customWidth="1"/>
    <col min="779" max="779" width="20.125" bestFit="1" customWidth="1"/>
    <col min="780" max="780" width="16.5" bestFit="1" customWidth="1"/>
    <col min="781" max="781" width="20.125" bestFit="1" customWidth="1"/>
    <col min="782" max="782" width="16.5" bestFit="1" customWidth="1"/>
    <col min="783" max="783" width="20.125" bestFit="1" customWidth="1"/>
    <col min="784" max="784" width="16.5" bestFit="1" customWidth="1"/>
    <col min="785" max="785" width="20.125" bestFit="1" customWidth="1"/>
    <col min="786" max="786" width="16.5" bestFit="1" customWidth="1"/>
    <col min="787" max="787" width="20.125" bestFit="1" customWidth="1"/>
    <col min="788" max="788" width="16.5" bestFit="1" customWidth="1"/>
    <col min="789" max="789" width="20.125" bestFit="1" customWidth="1"/>
    <col min="790" max="790" width="16.5" bestFit="1" customWidth="1"/>
    <col min="791" max="791" width="20.125" bestFit="1" customWidth="1"/>
    <col min="792" max="792" width="16.5" bestFit="1" customWidth="1"/>
    <col min="793" max="793" width="20.125" bestFit="1" customWidth="1"/>
    <col min="794" max="794" width="16.5" bestFit="1" customWidth="1"/>
    <col min="795" max="795" width="20.125" bestFit="1" customWidth="1"/>
    <col min="796" max="796" width="16.5" bestFit="1" customWidth="1"/>
    <col min="797" max="797" width="20.125" bestFit="1" customWidth="1"/>
    <col min="798" max="798" width="16.5" bestFit="1" customWidth="1"/>
    <col min="799" max="799" width="20.125" bestFit="1" customWidth="1"/>
    <col min="800" max="800" width="16.5" bestFit="1" customWidth="1"/>
    <col min="801" max="801" width="20.125" bestFit="1" customWidth="1"/>
    <col min="802" max="802" width="16.5" bestFit="1" customWidth="1"/>
    <col min="803" max="803" width="20.125" bestFit="1" customWidth="1"/>
    <col min="804" max="804" width="16.5" bestFit="1" customWidth="1"/>
    <col min="805" max="805" width="20.125" bestFit="1" customWidth="1"/>
    <col min="806" max="806" width="16.5" bestFit="1" customWidth="1"/>
    <col min="807" max="807" width="20.125" bestFit="1" customWidth="1"/>
    <col min="808" max="808" width="16.5" bestFit="1" customWidth="1"/>
    <col min="809" max="809" width="20.125" bestFit="1" customWidth="1"/>
    <col min="810" max="810" width="16.5" bestFit="1" customWidth="1"/>
    <col min="811" max="811" width="20.125" bestFit="1" customWidth="1"/>
    <col min="812" max="812" width="16.5" bestFit="1" customWidth="1"/>
    <col min="813" max="813" width="20.125" bestFit="1" customWidth="1"/>
    <col min="814" max="814" width="16.5" bestFit="1" customWidth="1"/>
    <col min="815" max="815" width="20.125" bestFit="1" customWidth="1"/>
    <col min="816" max="816" width="16.5" bestFit="1" customWidth="1"/>
    <col min="817" max="817" width="20.125" bestFit="1" customWidth="1"/>
    <col min="818" max="818" width="16.5" bestFit="1" customWidth="1"/>
    <col min="819" max="819" width="20.125" bestFit="1" customWidth="1"/>
    <col min="820" max="820" width="16.5" bestFit="1" customWidth="1"/>
    <col min="821" max="821" width="20.125" bestFit="1" customWidth="1"/>
    <col min="822" max="822" width="16.5" bestFit="1" customWidth="1"/>
    <col min="823" max="823" width="20.125" bestFit="1" customWidth="1"/>
    <col min="824" max="824" width="16.5" bestFit="1" customWidth="1"/>
    <col min="825" max="825" width="20.125" bestFit="1" customWidth="1"/>
    <col min="826" max="826" width="16.5" bestFit="1" customWidth="1"/>
    <col min="827" max="827" width="20.125" bestFit="1" customWidth="1"/>
    <col min="828" max="828" width="16.5" bestFit="1" customWidth="1"/>
    <col min="829" max="829" width="20.125" bestFit="1" customWidth="1"/>
    <col min="830" max="830" width="16.5" bestFit="1" customWidth="1"/>
    <col min="831" max="831" width="20.125" bestFit="1" customWidth="1"/>
    <col min="832" max="832" width="16.5" bestFit="1" customWidth="1"/>
    <col min="833" max="833" width="20.125" bestFit="1" customWidth="1"/>
    <col min="834" max="834" width="16.5" bestFit="1" customWidth="1"/>
    <col min="835" max="835" width="20.125" bestFit="1" customWidth="1"/>
    <col min="836" max="836" width="16.5" bestFit="1" customWidth="1"/>
    <col min="837" max="837" width="20.125" bestFit="1" customWidth="1"/>
    <col min="838" max="838" width="16.5" bestFit="1" customWidth="1"/>
    <col min="839" max="839" width="20.125" bestFit="1" customWidth="1"/>
    <col min="840" max="840" width="16.5" bestFit="1" customWidth="1"/>
    <col min="841" max="841" width="20.125" bestFit="1" customWidth="1"/>
    <col min="842" max="842" width="16.5" bestFit="1" customWidth="1"/>
    <col min="843" max="843" width="20.125" bestFit="1" customWidth="1"/>
    <col min="844" max="844" width="16.5" bestFit="1" customWidth="1"/>
    <col min="845" max="845" width="20.125" bestFit="1" customWidth="1"/>
    <col min="846" max="846" width="16.5" bestFit="1" customWidth="1"/>
    <col min="847" max="847" width="20.125" bestFit="1" customWidth="1"/>
    <col min="848" max="848" width="16.5" bestFit="1" customWidth="1"/>
    <col min="849" max="849" width="20.125" bestFit="1" customWidth="1"/>
    <col min="850" max="850" width="16.5" bestFit="1" customWidth="1"/>
    <col min="851" max="851" width="20.125" bestFit="1" customWidth="1"/>
    <col min="852" max="852" width="16.5" bestFit="1" customWidth="1"/>
    <col min="853" max="853" width="20.125" bestFit="1" customWidth="1"/>
    <col min="854" max="854" width="16.5" bestFit="1" customWidth="1"/>
    <col min="855" max="855" width="20.125" bestFit="1" customWidth="1"/>
    <col min="856" max="856" width="16.5" bestFit="1" customWidth="1"/>
    <col min="857" max="857" width="20.125" bestFit="1" customWidth="1"/>
    <col min="858" max="858" width="16.5" bestFit="1" customWidth="1"/>
    <col min="859" max="859" width="20.125" bestFit="1" customWidth="1"/>
    <col min="860" max="860" width="16.5" bestFit="1" customWidth="1"/>
    <col min="861" max="861" width="20.125" bestFit="1" customWidth="1"/>
    <col min="862" max="862" width="16.5" bestFit="1" customWidth="1"/>
    <col min="863" max="863" width="20.125" bestFit="1" customWidth="1"/>
    <col min="864" max="864" width="16.5" bestFit="1" customWidth="1"/>
    <col min="865" max="865" width="20.125" bestFit="1" customWidth="1"/>
    <col min="866" max="866" width="16.5" bestFit="1" customWidth="1"/>
    <col min="867" max="867" width="20.125" bestFit="1" customWidth="1"/>
    <col min="868" max="868" width="16.5" bestFit="1" customWidth="1"/>
    <col min="869" max="869" width="20.125" bestFit="1" customWidth="1"/>
    <col min="870" max="870" width="16.5" bestFit="1" customWidth="1"/>
    <col min="871" max="871" width="20.125" bestFit="1" customWidth="1"/>
    <col min="872" max="872" width="16.5" bestFit="1" customWidth="1"/>
    <col min="873" max="873" width="20.125" bestFit="1" customWidth="1"/>
    <col min="874" max="874" width="16.5" bestFit="1" customWidth="1"/>
    <col min="875" max="875" width="20.125" bestFit="1" customWidth="1"/>
    <col min="876" max="876" width="16.5" bestFit="1" customWidth="1"/>
    <col min="877" max="877" width="20.125" bestFit="1" customWidth="1"/>
    <col min="878" max="878" width="16.5" bestFit="1" customWidth="1"/>
    <col min="879" max="879" width="20.125" bestFit="1" customWidth="1"/>
    <col min="880" max="880" width="16.5" bestFit="1" customWidth="1"/>
    <col min="881" max="881" width="20.125" bestFit="1" customWidth="1"/>
    <col min="882" max="882" width="16.5" bestFit="1" customWidth="1"/>
    <col min="883" max="883" width="20.125" bestFit="1" customWidth="1"/>
    <col min="884" max="884" width="16.5" bestFit="1" customWidth="1"/>
    <col min="885" max="885" width="20.125" bestFit="1" customWidth="1"/>
    <col min="886" max="886" width="16.5" bestFit="1" customWidth="1"/>
    <col min="887" max="887" width="20.125" bestFit="1" customWidth="1"/>
    <col min="888" max="888" width="16.5" bestFit="1" customWidth="1"/>
    <col min="889" max="889" width="20.125" bestFit="1" customWidth="1"/>
    <col min="890" max="890" width="16.5" bestFit="1" customWidth="1"/>
    <col min="891" max="891" width="20.125" bestFit="1" customWidth="1"/>
    <col min="892" max="892" width="16.5" bestFit="1" customWidth="1"/>
    <col min="893" max="893" width="20.125" bestFit="1" customWidth="1"/>
    <col min="894" max="894" width="16.5" bestFit="1" customWidth="1"/>
    <col min="895" max="895" width="20.125" bestFit="1" customWidth="1"/>
    <col min="896" max="896" width="16.5" bestFit="1" customWidth="1"/>
    <col min="897" max="897" width="20.125" bestFit="1" customWidth="1"/>
    <col min="898" max="898" width="16.5" bestFit="1" customWidth="1"/>
    <col min="899" max="899" width="20.125" bestFit="1" customWidth="1"/>
    <col min="900" max="900" width="16.5" bestFit="1" customWidth="1"/>
    <col min="901" max="901" width="20.125" bestFit="1" customWidth="1"/>
    <col min="902" max="902" width="16.5" bestFit="1" customWidth="1"/>
    <col min="903" max="903" width="20.125" bestFit="1" customWidth="1"/>
    <col min="904" max="904" width="16.5" bestFit="1" customWidth="1"/>
    <col min="905" max="905" width="20.125" bestFit="1" customWidth="1"/>
    <col min="906" max="906" width="16.5" bestFit="1" customWidth="1"/>
    <col min="907" max="907" width="20.125" bestFit="1" customWidth="1"/>
    <col min="908" max="908" width="16.5" bestFit="1" customWidth="1"/>
    <col min="909" max="909" width="20.125" bestFit="1" customWidth="1"/>
    <col min="910" max="910" width="16.5" bestFit="1" customWidth="1"/>
    <col min="911" max="911" width="20.125" bestFit="1" customWidth="1"/>
    <col min="912" max="912" width="16.5" bestFit="1" customWidth="1"/>
    <col min="913" max="913" width="20.125" bestFit="1" customWidth="1"/>
    <col min="914" max="914" width="16.5" bestFit="1" customWidth="1"/>
    <col min="915" max="915" width="20.125" bestFit="1" customWidth="1"/>
    <col min="916" max="916" width="16.5" bestFit="1" customWidth="1"/>
    <col min="917" max="917" width="20.125" bestFit="1" customWidth="1"/>
    <col min="918" max="918" width="16.5" bestFit="1" customWidth="1"/>
    <col min="919" max="919" width="20.125" bestFit="1" customWidth="1"/>
    <col min="920" max="920" width="16.5" bestFit="1" customWidth="1"/>
    <col min="921" max="921" width="20.125" bestFit="1" customWidth="1"/>
    <col min="922" max="922" width="16.5" bestFit="1" customWidth="1"/>
    <col min="923" max="923" width="20.125" bestFit="1" customWidth="1"/>
    <col min="924" max="924" width="16.5" bestFit="1" customWidth="1"/>
    <col min="925" max="925" width="20.125" bestFit="1" customWidth="1"/>
    <col min="926" max="926" width="16.5" bestFit="1" customWidth="1"/>
    <col min="927" max="927" width="20.125" bestFit="1" customWidth="1"/>
    <col min="928" max="928" width="16.5" bestFit="1" customWidth="1"/>
    <col min="929" max="929" width="20.125" bestFit="1" customWidth="1"/>
    <col min="930" max="930" width="16.5" bestFit="1" customWidth="1"/>
    <col min="931" max="931" width="20.125" bestFit="1" customWidth="1"/>
    <col min="932" max="932" width="16.5" bestFit="1" customWidth="1"/>
    <col min="933" max="933" width="20.125" bestFit="1" customWidth="1"/>
    <col min="934" max="934" width="16.5" bestFit="1" customWidth="1"/>
    <col min="935" max="935" width="20.125" bestFit="1" customWidth="1"/>
    <col min="936" max="936" width="16.5" bestFit="1" customWidth="1"/>
    <col min="937" max="937" width="20.125" bestFit="1" customWidth="1"/>
    <col min="938" max="938" width="16.5" bestFit="1" customWidth="1"/>
    <col min="939" max="939" width="20.125" bestFit="1" customWidth="1"/>
    <col min="940" max="940" width="16.5" bestFit="1" customWidth="1"/>
    <col min="941" max="941" width="20.125" bestFit="1" customWidth="1"/>
    <col min="942" max="942" width="16.5" bestFit="1" customWidth="1"/>
    <col min="943" max="943" width="20.125" bestFit="1" customWidth="1"/>
    <col min="944" max="944" width="16.5" bestFit="1" customWidth="1"/>
    <col min="945" max="945" width="20.125" bestFit="1" customWidth="1"/>
    <col min="946" max="946" width="16.5" bestFit="1" customWidth="1"/>
    <col min="947" max="947" width="20.125" bestFit="1" customWidth="1"/>
    <col min="948" max="948" width="16.5" bestFit="1" customWidth="1"/>
    <col min="949" max="949" width="20.125" bestFit="1" customWidth="1"/>
    <col min="950" max="950" width="16.5" bestFit="1" customWidth="1"/>
    <col min="951" max="951" width="20.125" bestFit="1" customWidth="1"/>
    <col min="952" max="952" width="16.5" bestFit="1" customWidth="1"/>
    <col min="953" max="953" width="20.125" bestFit="1" customWidth="1"/>
    <col min="954" max="954" width="16.5" bestFit="1" customWidth="1"/>
    <col min="955" max="955" width="20.125" bestFit="1" customWidth="1"/>
    <col min="956" max="956" width="16.5" bestFit="1" customWidth="1"/>
    <col min="957" max="957" width="20.125" bestFit="1" customWidth="1"/>
    <col min="958" max="958" width="16.5" bestFit="1" customWidth="1"/>
    <col min="959" max="959" width="20.125" bestFit="1" customWidth="1"/>
    <col min="960" max="960" width="16.5" bestFit="1" customWidth="1"/>
    <col min="961" max="961" width="20.125" bestFit="1" customWidth="1"/>
    <col min="962" max="962" width="16.5" bestFit="1" customWidth="1"/>
    <col min="963" max="963" width="20.125" bestFit="1" customWidth="1"/>
    <col min="964" max="964" width="16.5" bestFit="1" customWidth="1"/>
    <col min="965" max="965" width="20.125" bestFit="1" customWidth="1"/>
    <col min="966" max="966" width="16.5" bestFit="1" customWidth="1"/>
    <col min="967" max="967" width="20.125" bestFit="1" customWidth="1"/>
    <col min="968" max="968" width="16.5" bestFit="1" customWidth="1"/>
    <col min="969" max="969" width="20.125" bestFit="1" customWidth="1"/>
    <col min="970" max="970" width="16.5" bestFit="1" customWidth="1"/>
    <col min="971" max="971" width="20.125" bestFit="1" customWidth="1"/>
    <col min="972" max="972" width="16.5" bestFit="1" customWidth="1"/>
    <col min="973" max="973" width="20.125" bestFit="1" customWidth="1"/>
    <col min="974" max="974" width="16.5" bestFit="1" customWidth="1"/>
    <col min="975" max="975" width="20.125" bestFit="1" customWidth="1"/>
    <col min="976" max="976" width="16.5" bestFit="1" customWidth="1"/>
    <col min="977" max="977" width="20.125" bestFit="1" customWidth="1"/>
    <col min="978" max="978" width="16.5" bestFit="1" customWidth="1"/>
    <col min="979" max="979" width="20.125" bestFit="1" customWidth="1"/>
    <col min="980" max="980" width="16.5" bestFit="1" customWidth="1"/>
    <col min="981" max="981" width="20.125" bestFit="1" customWidth="1"/>
    <col min="982" max="982" width="16.5" bestFit="1" customWidth="1"/>
    <col min="983" max="983" width="20.125" bestFit="1" customWidth="1"/>
    <col min="984" max="984" width="16.5" bestFit="1" customWidth="1"/>
    <col min="985" max="985" width="20.125" bestFit="1" customWidth="1"/>
    <col min="986" max="986" width="16.5" bestFit="1" customWidth="1"/>
    <col min="987" max="987" width="20.125" bestFit="1" customWidth="1"/>
    <col min="988" max="988" width="16.5" bestFit="1" customWidth="1"/>
    <col min="989" max="989" width="20.125" bestFit="1" customWidth="1"/>
    <col min="990" max="990" width="16.5" bestFit="1" customWidth="1"/>
    <col min="991" max="991" width="20.125" bestFit="1" customWidth="1"/>
    <col min="992" max="992" width="16.5" bestFit="1" customWidth="1"/>
    <col min="993" max="993" width="20.125" bestFit="1" customWidth="1"/>
    <col min="994" max="994" width="16.5" bestFit="1" customWidth="1"/>
    <col min="995" max="995" width="20.125" bestFit="1" customWidth="1"/>
    <col min="996" max="996" width="16.5" bestFit="1" customWidth="1"/>
    <col min="997" max="997" width="20.125" bestFit="1" customWidth="1"/>
    <col min="998" max="998" width="16.5" bestFit="1" customWidth="1"/>
    <col min="999" max="999" width="20.125" bestFit="1" customWidth="1"/>
    <col min="1000" max="1000" width="16.5" bestFit="1" customWidth="1"/>
    <col min="1001" max="1001" width="20.125" bestFit="1" customWidth="1"/>
    <col min="1002" max="1002" width="16.5" bestFit="1" customWidth="1"/>
    <col min="1003" max="1003" width="20.125" bestFit="1" customWidth="1"/>
    <col min="1004" max="1004" width="16.5" bestFit="1" customWidth="1"/>
    <col min="1005" max="1005" width="20.125" bestFit="1" customWidth="1"/>
    <col min="1006" max="1006" width="16.5" bestFit="1" customWidth="1"/>
    <col min="1007" max="1007" width="20.125" bestFit="1" customWidth="1"/>
    <col min="1008" max="1008" width="16.5" bestFit="1" customWidth="1"/>
    <col min="1009" max="1009" width="20.125" bestFit="1" customWidth="1"/>
    <col min="1010" max="1010" width="16.5" bestFit="1" customWidth="1"/>
    <col min="1011" max="1011" width="20.125" bestFit="1" customWidth="1"/>
    <col min="1012" max="1012" width="16.5" bestFit="1" customWidth="1"/>
    <col min="1013" max="1013" width="20.125" bestFit="1" customWidth="1"/>
    <col min="1014" max="1014" width="16.5" bestFit="1" customWidth="1"/>
    <col min="1015" max="1015" width="20.125" bestFit="1" customWidth="1"/>
    <col min="1016" max="1016" width="16.5" bestFit="1" customWidth="1"/>
    <col min="1017" max="1017" width="20.125" bestFit="1" customWidth="1"/>
    <col min="1018" max="1018" width="16.5" bestFit="1" customWidth="1"/>
    <col min="1019" max="1019" width="20.125" bestFit="1" customWidth="1"/>
    <col min="1020" max="1020" width="16.5" bestFit="1" customWidth="1"/>
    <col min="1021" max="1021" width="20.125" bestFit="1" customWidth="1"/>
    <col min="1022" max="1022" width="16.5" bestFit="1" customWidth="1"/>
    <col min="1023" max="1023" width="20.125" bestFit="1" customWidth="1"/>
    <col min="1024" max="1024" width="16.5" bestFit="1" customWidth="1"/>
    <col min="1025" max="1025" width="20.125" bestFit="1" customWidth="1"/>
    <col min="1026" max="1026" width="16.5" bestFit="1" customWidth="1"/>
    <col min="1027" max="1027" width="20.125" bestFit="1" customWidth="1"/>
    <col min="1028" max="1028" width="16.5" bestFit="1" customWidth="1"/>
    <col min="1029" max="1029" width="20.125" bestFit="1" customWidth="1"/>
    <col min="1030" max="1030" width="16.5" bestFit="1" customWidth="1"/>
    <col min="1031" max="1031" width="20.125" bestFit="1" customWidth="1"/>
    <col min="1032" max="1032" width="16.5" bestFit="1" customWidth="1"/>
    <col min="1033" max="1033" width="20.125" bestFit="1" customWidth="1"/>
    <col min="1034" max="1034" width="16.5" bestFit="1" customWidth="1"/>
    <col min="1035" max="1035" width="20.125" bestFit="1" customWidth="1"/>
    <col min="1036" max="1036" width="16.5" bestFit="1" customWidth="1"/>
    <col min="1037" max="1037" width="20.125" bestFit="1" customWidth="1"/>
    <col min="1038" max="1038" width="16.5" bestFit="1" customWidth="1"/>
    <col min="1039" max="1039" width="20.125" bestFit="1" customWidth="1"/>
    <col min="1040" max="1040" width="16.5" bestFit="1" customWidth="1"/>
    <col min="1041" max="1041" width="20.125" bestFit="1" customWidth="1"/>
    <col min="1042" max="1042" width="16.5" bestFit="1" customWidth="1"/>
    <col min="1043" max="1043" width="20.125" bestFit="1" customWidth="1"/>
    <col min="1044" max="1044" width="16.5" bestFit="1" customWidth="1"/>
    <col min="1045" max="1045" width="20.125" bestFit="1" customWidth="1"/>
    <col min="1046" max="1046" width="16.5" bestFit="1" customWidth="1"/>
    <col min="1047" max="1047" width="20.125" bestFit="1" customWidth="1"/>
    <col min="1048" max="1048" width="16.5" bestFit="1" customWidth="1"/>
    <col min="1049" max="1049" width="20.125" bestFit="1" customWidth="1"/>
    <col min="1050" max="1050" width="16.5" bestFit="1" customWidth="1"/>
    <col min="1051" max="1051" width="20.125" bestFit="1" customWidth="1"/>
    <col min="1052" max="1052" width="16.5" bestFit="1" customWidth="1"/>
    <col min="1053" max="1053" width="20.125" bestFit="1" customWidth="1"/>
    <col min="1054" max="1054" width="16.5" bestFit="1" customWidth="1"/>
    <col min="1055" max="1055" width="20.125" bestFit="1" customWidth="1"/>
    <col min="1056" max="1056" width="16.5" bestFit="1" customWidth="1"/>
    <col min="1057" max="1057" width="20.125" bestFit="1" customWidth="1"/>
    <col min="1058" max="1058" width="16.5" bestFit="1" customWidth="1"/>
    <col min="1059" max="1059" width="20.125" bestFit="1" customWidth="1"/>
    <col min="1060" max="1060" width="16.5" bestFit="1" customWidth="1"/>
    <col min="1061" max="1061" width="20.125" bestFit="1" customWidth="1"/>
    <col min="1062" max="1062" width="16.5" bestFit="1" customWidth="1"/>
    <col min="1063" max="1063" width="20.125" bestFit="1" customWidth="1"/>
    <col min="1064" max="1064" width="16.5" bestFit="1" customWidth="1"/>
    <col min="1065" max="1065" width="20.125" bestFit="1" customWidth="1"/>
    <col min="1066" max="1066" width="16.5" bestFit="1" customWidth="1"/>
    <col min="1067" max="1067" width="20.125" bestFit="1" customWidth="1"/>
    <col min="1068" max="1068" width="16.5" bestFit="1" customWidth="1"/>
    <col min="1069" max="1069" width="20.125" bestFit="1" customWidth="1"/>
    <col min="1070" max="1070" width="16.5" bestFit="1" customWidth="1"/>
    <col min="1071" max="1071" width="20.125" bestFit="1" customWidth="1"/>
    <col min="1072" max="1072" width="16.5" bestFit="1" customWidth="1"/>
    <col min="1073" max="1073" width="20.125" bestFit="1" customWidth="1"/>
    <col min="1074" max="1074" width="16.5" bestFit="1" customWidth="1"/>
    <col min="1075" max="1075" width="20.125" bestFit="1" customWidth="1"/>
    <col min="1076" max="1076" width="16.5" bestFit="1" customWidth="1"/>
    <col min="1077" max="1077" width="20.125" bestFit="1" customWidth="1"/>
    <col min="1078" max="1078" width="16.5" bestFit="1" customWidth="1"/>
    <col min="1079" max="1079" width="20.125" bestFit="1" customWidth="1"/>
    <col min="1080" max="1080" width="16.5" bestFit="1" customWidth="1"/>
    <col min="1081" max="1081" width="20.125" bestFit="1" customWidth="1"/>
    <col min="1082" max="1082" width="16.5" bestFit="1" customWidth="1"/>
    <col min="1083" max="1083" width="20.125" bestFit="1" customWidth="1"/>
    <col min="1084" max="1084" width="16.5" bestFit="1" customWidth="1"/>
    <col min="1085" max="1085" width="20.125" bestFit="1" customWidth="1"/>
    <col min="1086" max="1086" width="16.5" bestFit="1" customWidth="1"/>
    <col min="1087" max="1087" width="20.125" bestFit="1" customWidth="1"/>
    <col min="1088" max="1088" width="16.5" bestFit="1" customWidth="1"/>
    <col min="1089" max="1089" width="20.125" bestFit="1" customWidth="1"/>
    <col min="1090" max="1090" width="16.5" bestFit="1" customWidth="1"/>
    <col min="1091" max="1091" width="20.125" bestFit="1" customWidth="1"/>
    <col min="1092" max="1092" width="16.5" bestFit="1" customWidth="1"/>
    <col min="1093" max="1093" width="20.125" bestFit="1" customWidth="1"/>
    <col min="1094" max="1094" width="16.5" bestFit="1" customWidth="1"/>
    <col min="1095" max="1095" width="20.125" bestFit="1" customWidth="1"/>
    <col min="1096" max="1096" width="16.5" bestFit="1" customWidth="1"/>
    <col min="1097" max="1097" width="20.125" bestFit="1" customWidth="1"/>
    <col min="1098" max="1098" width="16.5" bestFit="1" customWidth="1"/>
    <col min="1099" max="1099" width="20.125" bestFit="1" customWidth="1"/>
    <col min="1100" max="1100" width="16.5" bestFit="1" customWidth="1"/>
    <col min="1101" max="1101" width="20.125" bestFit="1" customWidth="1"/>
    <col min="1102" max="1102" width="16.5" bestFit="1" customWidth="1"/>
    <col min="1103" max="1103" width="20.125" bestFit="1" customWidth="1"/>
    <col min="1104" max="1104" width="16.5" bestFit="1" customWidth="1"/>
    <col min="1105" max="1105" width="20.125" bestFit="1" customWidth="1"/>
    <col min="1106" max="1106" width="16.5" bestFit="1" customWidth="1"/>
    <col min="1107" max="1107" width="20.125" bestFit="1" customWidth="1"/>
    <col min="1108" max="1108" width="16.5" bestFit="1" customWidth="1"/>
    <col min="1109" max="1109" width="20.125" bestFit="1" customWidth="1"/>
    <col min="1110" max="1110" width="16.5" bestFit="1" customWidth="1"/>
    <col min="1111" max="1111" width="20.125" bestFit="1" customWidth="1"/>
    <col min="1112" max="1112" width="16.5" bestFit="1" customWidth="1"/>
    <col min="1113" max="1113" width="20.125" bestFit="1" customWidth="1"/>
    <col min="1114" max="1114" width="16.5" bestFit="1" customWidth="1"/>
    <col min="1115" max="1115" width="20.125" bestFit="1" customWidth="1"/>
    <col min="1116" max="1116" width="16.5" bestFit="1" customWidth="1"/>
    <col min="1117" max="1117" width="20.125" bestFit="1" customWidth="1"/>
    <col min="1118" max="1118" width="16.5" bestFit="1" customWidth="1"/>
    <col min="1119" max="1119" width="20.125" bestFit="1" customWidth="1"/>
    <col min="1120" max="1120" width="16.5" bestFit="1" customWidth="1"/>
    <col min="1121" max="1121" width="20.125" bestFit="1" customWidth="1"/>
    <col min="1122" max="1122" width="16.5" bestFit="1" customWidth="1"/>
    <col min="1123" max="1123" width="20.125" bestFit="1" customWidth="1"/>
    <col min="1124" max="1124" width="16.5" bestFit="1" customWidth="1"/>
    <col min="1125" max="1125" width="20.125" bestFit="1" customWidth="1"/>
    <col min="1126" max="1126" width="16.5" bestFit="1" customWidth="1"/>
    <col min="1127" max="1127" width="20.125" bestFit="1" customWidth="1"/>
    <col min="1128" max="1128" width="16.5" bestFit="1" customWidth="1"/>
    <col min="1129" max="1129" width="20.125" bestFit="1" customWidth="1"/>
    <col min="1130" max="1130" width="16.5" bestFit="1" customWidth="1"/>
    <col min="1131" max="1131" width="20.125" bestFit="1" customWidth="1"/>
    <col min="1132" max="1132" width="16.5" bestFit="1" customWidth="1"/>
    <col min="1133" max="1133" width="20.125" bestFit="1" customWidth="1"/>
    <col min="1134" max="1134" width="16.5" bestFit="1" customWidth="1"/>
    <col min="1135" max="1135" width="20.125" bestFit="1" customWidth="1"/>
    <col min="1136" max="1136" width="16.5" bestFit="1" customWidth="1"/>
    <col min="1137" max="1137" width="20.125" bestFit="1" customWidth="1"/>
    <col min="1138" max="1138" width="16.5" bestFit="1" customWidth="1"/>
    <col min="1139" max="1139" width="20.125" bestFit="1" customWidth="1"/>
    <col min="1140" max="1140" width="16.5" bestFit="1" customWidth="1"/>
    <col min="1141" max="1141" width="20.125" bestFit="1" customWidth="1"/>
    <col min="1142" max="1142" width="16.5" bestFit="1" customWidth="1"/>
    <col min="1143" max="1143" width="20.125" bestFit="1" customWidth="1"/>
    <col min="1144" max="1144" width="16.5" bestFit="1" customWidth="1"/>
    <col min="1145" max="1145" width="20.125" bestFit="1" customWidth="1"/>
    <col min="1146" max="1146" width="16.5" bestFit="1" customWidth="1"/>
    <col min="1147" max="1147" width="20.125" bestFit="1" customWidth="1"/>
    <col min="1148" max="1148" width="16.5" bestFit="1" customWidth="1"/>
    <col min="1149" max="1149" width="20.125" bestFit="1" customWidth="1"/>
    <col min="1150" max="1150" width="16.5" bestFit="1" customWidth="1"/>
    <col min="1151" max="1151" width="20.125" bestFit="1" customWidth="1"/>
    <col min="1152" max="1152" width="16.5" bestFit="1" customWidth="1"/>
    <col min="1153" max="1153" width="20.125" bestFit="1" customWidth="1"/>
    <col min="1154" max="1154" width="16.5" bestFit="1" customWidth="1"/>
    <col min="1155" max="1155" width="20.125" bestFit="1" customWidth="1"/>
    <col min="1156" max="1156" width="16.5" bestFit="1" customWidth="1"/>
    <col min="1157" max="1157" width="20.125" bestFit="1" customWidth="1"/>
    <col min="1158" max="1158" width="16.5" bestFit="1" customWidth="1"/>
    <col min="1159" max="1159" width="20.125" bestFit="1" customWidth="1"/>
    <col min="1160" max="1160" width="16.5" bestFit="1" customWidth="1"/>
    <col min="1161" max="1161" width="20.125" bestFit="1" customWidth="1"/>
    <col min="1162" max="1162" width="16.5" bestFit="1" customWidth="1"/>
    <col min="1163" max="1163" width="20.125" bestFit="1" customWidth="1"/>
    <col min="1164" max="1164" width="16.5" bestFit="1" customWidth="1"/>
    <col min="1165" max="1165" width="20.125" bestFit="1" customWidth="1"/>
    <col min="1166" max="1166" width="16.5" bestFit="1" customWidth="1"/>
    <col min="1167" max="1167" width="20.125" bestFit="1" customWidth="1"/>
    <col min="1168" max="1168" width="16.5" bestFit="1" customWidth="1"/>
    <col min="1169" max="1169" width="20.125" bestFit="1" customWidth="1"/>
    <col min="1170" max="1170" width="16.5" bestFit="1" customWidth="1"/>
    <col min="1171" max="1171" width="20.125" bestFit="1" customWidth="1"/>
    <col min="1172" max="1172" width="16.5" bestFit="1" customWidth="1"/>
    <col min="1173" max="1173" width="20.125" bestFit="1" customWidth="1"/>
    <col min="1174" max="1174" width="16.5" bestFit="1" customWidth="1"/>
    <col min="1175" max="1175" width="20.125" bestFit="1" customWidth="1"/>
    <col min="1176" max="1176" width="16.5" bestFit="1" customWidth="1"/>
    <col min="1177" max="1177" width="20.125" bestFit="1" customWidth="1"/>
    <col min="1178" max="1178" width="16.5" bestFit="1" customWidth="1"/>
    <col min="1179" max="1179" width="20.125" bestFit="1" customWidth="1"/>
    <col min="1180" max="1180" width="21.625" bestFit="1" customWidth="1"/>
    <col min="1181" max="1181" width="25.125" bestFit="1" customWidth="1"/>
    <col min="1182" max="1182" width="9.75" bestFit="1" customWidth="1"/>
    <col min="1183" max="1183" width="6.625" bestFit="1" customWidth="1"/>
    <col min="1184" max="1184" width="9.75" bestFit="1" customWidth="1"/>
    <col min="1185" max="1185" width="6.625" bestFit="1" customWidth="1"/>
    <col min="1186" max="1186" width="9.75" bestFit="1" customWidth="1"/>
    <col min="1187" max="1187" width="6.625" bestFit="1" customWidth="1"/>
    <col min="1188" max="1188" width="9.75" bestFit="1" customWidth="1"/>
    <col min="1189" max="1189" width="9.25" bestFit="1" customWidth="1"/>
    <col min="1190" max="1190" width="9.75" bestFit="1" customWidth="1"/>
    <col min="1191" max="1191" width="6.625" bestFit="1" customWidth="1"/>
    <col min="1192" max="1192" width="9.75" bestFit="1" customWidth="1"/>
    <col min="1193" max="1193" width="9.25" bestFit="1" customWidth="1"/>
    <col min="1194" max="1194" width="9.75" bestFit="1" customWidth="1"/>
    <col min="1195" max="1195" width="9.25" bestFit="1" customWidth="1"/>
    <col min="1196" max="1196" width="9.75" bestFit="1" customWidth="1"/>
    <col min="1197" max="1197" width="9.25" bestFit="1" customWidth="1"/>
    <col min="1198" max="1198" width="9.75" bestFit="1" customWidth="1"/>
    <col min="1199" max="1199" width="9.25" bestFit="1" customWidth="1"/>
    <col min="1200" max="1200" width="9.75" bestFit="1" customWidth="1"/>
    <col min="1201" max="1201" width="9.25" bestFit="1" customWidth="1"/>
    <col min="1202" max="1202" width="9.75" bestFit="1" customWidth="1"/>
    <col min="1203" max="1203" width="9.25" bestFit="1" customWidth="1"/>
    <col min="1204" max="1204" width="9.75" bestFit="1" customWidth="1"/>
    <col min="1205" max="1205" width="9.25" bestFit="1" customWidth="1"/>
    <col min="1206" max="1206" width="9.75" bestFit="1" customWidth="1"/>
    <col min="1207" max="1207" width="6.625" bestFit="1" customWidth="1"/>
    <col min="1208" max="1208" width="9.75" bestFit="1" customWidth="1"/>
    <col min="1209" max="1209" width="9.25" bestFit="1" customWidth="1"/>
    <col min="1210" max="1210" width="9.75" bestFit="1" customWidth="1"/>
    <col min="1211" max="1211" width="9.25" bestFit="1" customWidth="1"/>
    <col min="1212" max="1212" width="9.75" bestFit="1" customWidth="1"/>
    <col min="1213" max="1213" width="6.625" bestFit="1" customWidth="1"/>
    <col min="1214" max="1214" width="9.75" bestFit="1" customWidth="1"/>
    <col min="1215" max="1215" width="9.25" bestFit="1" customWidth="1"/>
    <col min="1216" max="1216" width="9.75" bestFit="1" customWidth="1"/>
    <col min="1217" max="1217" width="9.25" bestFit="1" customWidth="1"/>
    <col min="1218" max="1218" width="9.75" bestFit="1" customWidth="1"/>
    <col min="1219" max="1219" width="9.25" bestFit="1" customWidth="1"/>
    <col min="1220" max="1220" width="9.75" bestFit="1" customWidth="1"/>
    <col min="1221" max="1221" width="6.625" bestFit="1" customWidth="1"/>
    <col min="1222" max="1222" width="9.75" bestFit="1" customWidth="1"/>
    <col min="1223" max="1223" width="9.25" bestFit="1" customWidth="1"/>
    <col min="1224" max="1224" width="9.75" bestFit="1" customWidth="1"/>
    <col min="1225" max="1225" width="6.625" bestFit="1" customWidth="1"/>
    <col min="1226" max="1226" width="9.75" bestFit="1" customWidth="1"/>
    <col min="1227" max="1227" width="6.625" bestFit="1" customWidth="1"/>
    <col min="1228" max="1228" width="9.75" bestFit="1" customWidth="1"/>
    <col min="1229" max="1229" width="9.25" bestFit="1" customWidth="1"/>
    <col min="1230" max="1230" width="9.75" bestFit="1" customWidth="1"/>
    <col min="1231" max="1231" width="9.25" bestFit="1" customWidth="1"/>
    <col min="1232" max="1232" width="9.75" bestFit="1" customWidth="1"/>
    <col min="1233" max="1233" width="9.25" bestFit="1" customWidth="1"/>
    <col min="1234" max="1234" width="9.75" bestFit="1" customWidth="1"/>
    <col min="1235" max="1235" width="9.25" bestFit="1" customWidth="1"/>
    <col min="1236" max="1236" width="9.75" bestFit="1" customWidth="1"/>
    <col min="1237" max="1237" width="6.625" bestFit="1" customWidth="1"/>
    <col min="1238" max="1238" width="9.75" bestFit="1" customWidth="1"/>
    <col min="1239" max="1239" width="9.25" bestFit="1" customWidth="1"/>
    <col min="1240" max="1240" width="9.75" bestFit="1" customWidth="1"/>
    <col min="1241" max="1241" width="9.25" bestFit="1" customWidth="1"/>
    <col min="1242" max="1242" width="9.75" bestFit="1" customWidth="1"/>
    <col min="1243" max="1243" width="9.25" bestFit="1" customWidth="1"/>
    <col min="1244" max="1244" width="9.75" bestFit="1" customWidth="1"/>
    <col min="1245" max="1245" width="9.25" bestFit="1" customWidth="1"/>
    <col min="1246" max="1246" width="9.75" bestFit="1" customWidth="1"/>
    <col min="1247" max="1247" width="6.625" bestFit="1" customWidth="1"/>
    <col min="1248" max="1248" width="9.75" bestFit="1" customWidth="1"/>
    <col min="1249" max="1249" width="9.25" bestFit="1" customWidth="1"/>
    <col min="1250" max="1250" width="9.75" bestFit="1" customWidth="1"/>
    <col min="1251" max="1251" width="9.25" bestFit="1" customWidth="1"/>
    <col min="1252" max="1252" width="9.75" bestFit="1" customWidth="1"/>
    <col min="1253" max="1253" width="9.25" bestFit="1" customWidth="1"/>
    <col min="1254" max="1254" width="9.75" bestFit="1" customWidth="1"/>
    <col min="1255" max="1255" width="9.25" bestFit="1" customWidth="1"/>
    <col min="1256" max="1256" width="9.75" bestFit="1" customWidth="1"/>
    <col min="1257" max="1257" width="9.25" bestFit="1" customWidth="1"/>
    <col min="1258" max="1258" width="9.75" bestFit="1" customWidth="1"/>
    <col min="1259" max="1259" width="9.25" bestFit="1" customWidth="1"/>
    <col min="1260" max="1260" width="9.75" bestFit="1" customWidth="1"/>
    <col min="1261" max="1261" width="6.625" bestFit="1" customWidth="1"/>
    <col min="1262" max="1262" width="9.75" bestFit="1" customWidth="1"/>
    <col min="1263" max="1263" width="6.625" bestFit="1" customWidth="1"/>
    <col min="1264" max="1264" width="9.75" bestFit="1" customWidth="1"/>
    <col min="1265" max="1265" width="9.25" bestFit="1" customWidth="1"/>
    <col min="1266" max="1266" width="9.75" bestFit="1" customWidth="1"/>
    <col min="1267" max="1267" width="6.625" bestFit="1" customWidth="1"/>
    <col min="1268" max="1268" width="9.75" bestFit="1" customWidth="1"/>
    <col min="1269" max="1269" width="9.25" bestFit="1" customWidth="1"/>
    <col min="1270" max="1270" width="9.75" bestFit="1" customWidth="1"/>
    <col min="1271" max="1271" width="9.25" bestFit="1" customWidth="1"/>
    <col min="1272" max="1272" width="9.75" bestFit="1" customWidth="1"/>
    <col min="1273" max="1273" width="9.25" bestFit="1" customWidth="1"/>
    <col min="1274" max="1274" width="9.75" bestFit="1" customWidth="1"/>
    <col min="1275" max="1275" width="9.25" bestFit="1" customWidth="1"/>
    <col min="1276" max="1276" width="9.75" bestFit="1" customWidth="1"/>
    <col min="1277" max="1277" width="9.25" bestFit="1" customWidth="1"/>
    <col min="1278" max="1278" width="9.75" bestFit="1" customWidth="1"/>
    <col min="1279" max="1279" width="9.25" bestFit="1" customWidth="1"/>
    <col min="1280" max="1280" width="9.75" bestFit="1" customWidth="1"/>
    <col min="1281" max="1281" width="6.625" bestFit="1" customWidth="1"/>
    <col min="1282" max="1282" width="9.75" bestFit="1" customWidth="1"/>
    <col min="1283" max="1283" width="9.25" bestFit="1" customWidth="1"/>
    <col min="1284" max="1284" width="9.75" bestFit="1" customWidth="1"/>
    <col min="1285" max="1285" width="6.625" bestFit="1" customWidth="1"/>
    <col min="1286" max="1286" width="9.75" bestFit="1" customWidth="1"/>
    <col min="1287" max="1287" width="9.25" bestFit="1" customWidth="1"/>
    <col min="1288" max="1288" width="9.75" bestFit="1" customWidth="1"/>
    <col min="1289" max="1289" width="9.25" bestFit="1" customWidth="1"/>
    <col min="1290" max="1290" width="9.75" bestFit="1" customWidth="1"/>
    <col min="1291" max="1291" width="6.625" bestFit="1" customWidth="1"/>
    <col min="1292" max="1292" width="9.75" bestFit="1" customWidth="1"/>
    <col min="1293" max="1293" width="9.25" bestFit="1" customWidth="1"/>
    <col min="1294" max="1294" width="9.75" bestFit="1" customWidth="1"/>
    <col min="1295" max="1295" width="9.25" bestFit="1" customWidth="1"/>
    <col min="1296" max="1296" width="9.75" bestFit="1" customWidth="1"/>
    <col min="1297" max="1297" width="9.25" bestFit="1" customWidth="1"/>
    <col min="1298" max="1298" width="9.75" bestFit="1" customWidth="1"/>
    <col min="1299" max="1299" width="9.25" bestFit="1" customWidth="1"/>
    <col min="1300" max="1300" width="9.75" bestFit="1" customWidth="1"/>
    <col min="1301" max="1301" width="9.25" bestFit="1" customWidth="1"/>
    <col min="1302" max="1302" width="9.75" bestFit="1" customWidth="1"/>
    <col min="1303" max="1303" width="11" bestFit="1" customWidth="1"/>
  </cols>
  <sheetData>
    <row r="1" spans="1:3" x14ac:dyDescent="0.25">
      <c r="A1" s="6" t="s">
        <v>6</v>
      </c>
      <c r="B1" t="s">
        <v>2068</v>
      </c>
    </row>
    <row r="2" spans="1:3" x14ac:dyDescent="0.25">
      <c r="A2" s="6" t="s">
        <v>2031</v>
      </c>
      <c r="B2" t="s">
        <v>2068</v>
      </c>
    </row>
    <row r="4" spans="1:3" x14ac:dyDescent="0.25">
      <c r="A4" s="6" t="s">
        <v>2066</v>
      </c>
      <c r="B4" t="s">
        <v>2070</v>
      </c>
      <c r="C4" t="s">
        <v>2105</v>
      </c>
    </row>
    <row r="5" spans="1:3" x14ac:dyDescent="0.25">
      <c r="A5" s="7" t="s">
        <v>20</v>
      </c>
      <c r="B5">
        <v>565</v>
      </c>
      <c r="C5">
        <v>480898</v>
      </c>
    </row>
    <row r="6" spans="1:3" x14ac:dyDescent="0.25">
      <c r="A6" s="10">
        <v>16</v>
      </c>
      <c r="B6">
        <v>1</v>
      </c>
      <c r="C6">
        <v>16</v>
      </c>
    </row>
    <row r="7" spans="1:3" x14ac:dyDescent="0.25">
      <c r="A7" s="10">
        <v>26</v>
      </c>
      <c r="B7">
        <v>1</v>
      </c>
      <c r="C7">
        <v>26</v>
      </c>
    </row>
    <row r="8" spans="1:3" x14ac:dyDescent="0.25">
      <c r="A8" s="10">
        <v>27</v>
      </c>
      <c r="B8">
        <v>1</v>
      </c>
      <c r="C8">
        <v>27</v>
      </c>
    </row>
    <row r="9" spans="1:3" x14ac:dyDescent="0.25">
      <c r="A9" s="10">
        <v>32</v>
      </c>
      <c r="B9">
        <v>2</v>
      </c>
      <c r="C9">
        <v>64</v>
      </c>
    </row>
    <row r="10" spans="1:3" x14ac:dyDescent="0.25">
      <c r="A10" s="10">
        <v>34</v>
      </c>
      <c r="B10">
        <v>1</v>
      </c>
      <c r="C10">
        <v>34</v>
      </c>
    </row>
    <row r="11" spans="1:3" x14ac:dyDescent="0.25">
      <c r="A11" s="10">
        <v>40</v>
      </c>
      <c r="B11">
        <v>1</v>
      </c>
      <c r="C11">
        <v>40</v>
      </c>
    </row>
    <row r="12" spans="1:3" x14ac:dyDescent="0.25">
      <c r="A12" s="10">
        <v>41</v>
      </c>
      <c r="B12">
        <v>2</v>
      </c>
      <c r="C12">
        <v>82</v>
      </c>
    </row>
    <row r="13" spans="1:3" x14ac:dyDescent="0.25">
      <c r="A13" s="10">
        <v>42</v>
      </c>
      <c r="B13">
        <v>1</v>
      </c>
      <c r="C13">
        <v>42</v>
      </c>
    </row>
    <row r="14" spans="1:3" x14ac:dyDescent="0.25">
      <c r="A14" s="10">
        <v>43</v>
      </c>
      <c r="B14">
        <v>2</v>
      </c>
      <c r="C14">
        <v>86</v>
      </c>
    </row>
    <row r="15" spans="1:3" x14ac:dyDescent="0.25">
      <c r="A15" s="10">
        <v>48</v>
      </c>
      <c r="B15">
        <v>3</v>
      </c>
      <c r="C15">
        <v>144</v>
      </c>
    </row>
    <row r="16" spans="1:3" x14ac:dyDescent="0.25">
      <c r="A16" s="10">
        <v>50</v>
      </c>
      <c r="B16">
        <v>3</v>
      </c>
      <c r="C16">
        <v>150</v>
      </c>
    </row>
    <row r="17" spans="1:3" x14ac:dyDescent="0.25">
      <c r="A17" s="10">
        <v>52</v>
      </c>
      <c r="B17">
        <v>1</v>
      </c>
      <c r="C17">
        <v>52</v>
      </c>
    </row>
    <row r="18" spans="1:3" x14ac:dyDescent="0.25">
      <c r="A18" s="10">
        <v>53</v>
      </c>
      <c r="B18">
        <v>2</v>
      </c>
      <c r="C18">
        <v>106</v>
      </c>
    </row>
    <row r="19" spans="1:3" x14ac:dyDescent="0.25">
      <c r="A19" s="10">
        <v>54</v>
      </c>
      <c r="B19">
        <v>1</v>
      </c>
      <c r="C19">
        <v>54</v>
      </c>
    </row>
    <row r="20" spans="1:3" x14ac:dyDescent="0.25">
      <c r="A20" s="10">
        <v>55</v>
      </c>
      <c r="B20">
        <v>1</v>
      </c>
      <c r="C20">
        <v>55</v>
      </c>
    </row>
    <row r="21" spans="1:3" x14ac:dyDescent="0.25">
      <c r="A21" s="10">
        <v>56</v>
      </c>
      <c r="B21">
        <v>1</v>
      </c>
      <c r="C21">
        <v>56</v>
      </c>
    </row>
    <row r="22" spans="1:3" x14ac:dyDescent="0.25">
      <c r="A22" s="10">
        <v>59</v>
      </c>
      <c r="B22">
        <v>1</v>
      </c>
      <c r="C22">
        <v>59</v>
      </c>
    </row>
    <row r="23" spans="1:3" x14ac:dyDescent="0.25">
      <c r="A23" s="10">
        <v>62</v>
      </c>
      <c r="B23">
        <v>1</v>
      </c>
      <c r="C23">
        <v>62</v>
      </c>
    </row>
    <row r="24" spans="1:3" x14ac:dyDescent="0.25">
      <c r="A24" s="10">
        <v>64</v>
      </c>
      <c r="B24">
        <v>1</v>
      </c>
      <c r="C24">
        <v>64</v>
      </c>
    </row>
    <row r="25" spans="1:3" x14ac:dyDescent="0.25">
      <c r="A25" s="10">
        <v>65</v>
      </c>
      <c r="B25">
        <v>2</v>
      </c>
      <c r="C25">
        <v>130</v>
      </c>
    </row>
    <row r="26" spans="1:3" x14ac:dyDescent="0.25">
      <c r="A26" s="10">
        <v>67</v>
      </c>
      <c r="B26">
        <v>1</v>
      </c>
      <c r="C26">
        <v>67</v>
      </c>
    </row>
    <row r="27" spans="1:3" x14ac:dyDescent="0.25">
      <c r="A27" s="10">
        <v>68</v>
      </c>
      <c r="B27">
        <v>1</v>
      </c>
      <c r="C27">
        <v>68</v>
      </c>
    </row>
    <row r="28" spans="1:3" x14ac:dyDescent="0.25">
      <c r="A28" s="10">
        <v>69</v>
      </c>
      <c r="B28">
        <v>2</v>
      </c>
      <c r="C28">
        <v>138</v>
      </c>
    </row>
    <row r="29" spans="1:3" x14ac:dyDescent="0.25">
      <c r="A29" s="10">
        <v>70</v>
      </c>
      <c r="B29">
        <v>1</v>
      </c>
      <c r="C29">
        <v>70</v>
      </c>
    </row>
    <row r="30" spans="1:3" x14ac:dyDescent="0.25">
      <c r="A30" s="10">
        <v>71</v>
      </c>
      <c r="B30">
        <v>1</v>
      </c>
      <c r="C30">
        <v>71</v>
      </c>
    </row>
    <row r="31" spans="1:3" x14ac:dyDescent="0.25">
      <c r="A31" s="10">
        <v>72</v>
      </c>
      <c r="B31">
        <v>1</v>
      </c>
      <c r="C31">
        <v>72</v>
      </c>
    </row>
    <row r="32" spans="1:3" x14ac:dyDescent="0.25">
      <c r="A32" s="10">
        <v>76</v>
      </c>
      <c r="B32">
        <v>2</v>
      </c>
      <c r="C32">
        <v>152</v>
      </c>
    </row>
    <row r="33" spans="1:3" x14ac:dyDescent="0.25">
      <c r="A33" s="10">
        <v>78</v>
      </c>
      <c r="B33">
        <v>2</v>
      </c>
      <c r="C33">
        <v>156</v>
      </c>
    </row>
    <row r="34" spans="1:3" x14ac:dyDescent="0.25">
      <c r="A34" s="10">
        <v>80</v>
      </c>
      <c r="B34">
        <v>6</v>
      </c>
      <c r="C34">
        <v>480</v>
      </c>
    </row>
    <row r="35" spans="1:3" x14ac:dyDescent="0.25">
      <c r="A35" s="10">
        <v>81</v>
      </c>
      <c r="B35">
        <v>1</v>
      </c>
      <c r="C35">
        <v>81</v>
      </c>
    </row>
    <row r="36" spans="1:3" x14ac:dyDescent="0.25">
      <c r="A36" s="10">
        <v>82</v>
      </c>
      <c r="B36">
        <v>2</v>
      </c>
      <c r="C36">
        <v>164</v>
      </c>
    </row>
    <row r="37" spans="1:3" x14ac:dyDescent="0.25">
      <c r="A37" s="10">
        <v>83</v>
      </c>
      <c r="B37">
        <v>2</v>
      </c>
      <c r="C37">
        <v>166</v>
      </c>
    </row>
    <row r="38" spans="1:3" x14ac:dyDescent="0.25">
      <c r="A38" s="10">
        <v>84</v>
      </c>
      <c r="B38">
        <v>2</v>
      </c>
      <c r="C38">
        <v>168</v>
      </c>
    </row>
    <row r="39" spans="1:3" x14ac:dyDescent="0.25">
      <c r="A39" s="10">
        <v>85</v>
      </c>
      <c r="B39">
        <v>6</v>
      </c>
      <c r="C39">
        <v>510</v>
      </c>
    </row>
    <row r="40" spans="1:3" x14ac:dyDescent="0.25">
      <c r="A40" s="10">
        <v>86</v>
      </c>
      <c r="B40">
        <v>3</v>
      </c>
      <c r="C40">
        <v>258</v>
      </c>
    </row>
    <row r="41" spans="1:3" x14ac:dyDescent="0.25">
      <c r="A41" s="10">
        <v>87</v>
      </c>
      <c r="B41">
        <v>3</v>
      </c>
      <c r="C41">
        <v>261</v>
      </c>
    </row>
    <row r="42" spans="1:3" x14ac:dyDescent="0.25">
      <c r="A42" s="10">
        <v>88</v>
      </c>
      <c r="B42">
        <v>4</v>
      </c>
      <c r="C42">
        <v>352</v>
      </c>
    </row>
    <row r="43" spans="1:3" x14ac:dyDescent="0.25">
      <c r="A43" s="10">
        <v>89</v>
      </c>
      <c r="B43">
        <v>2</v>
      </c>
      <c r="C43">
        <v>178</v>
      </c>
    </row>
    <row r="44" spans="1:3" x14ac:dyDescent="0.25">
      <c r="A44" s="10">
        <v>91</v>
      </c>
      <c r="B44">
        <v>1</v>
      </c>
      <c r="C44">
        <v>91</v>
      </c>
    </row>
    <row r="45" spans="1:3" x14ac:dyDescent="0.25">
      <c r="A45" s="10">
        <v>92</v>
      </c>
      <c r="B45">
        <v>5</v>
      </c>
      <c r="C45">
        <v>460</v>
      </c>
    </row>
    <row r="46" spans="1:3" x14ac:dyDescent="0.25">
      <c r="A46" s="10">
        <v>93</v>
      </c>
      <c r="B46">
        <v>1</v>
      </c>
      <c r="C46">
        <v>93</v>
      </c>
    </row>
    <row r="47" spans="1:3" x14ac:dyDescent="0.25">
      <c r="A47" s="10">
        <v>94</v>
      </c>
      <c r="B47">
        <v>3</v>
      </c>
      <c r="C47">
        <v>282</v>
      </c>
    </row>
    <row r="48" spans="1:3" x14ac:dyDescent="0.25">
      <c r="A48" s="10">
        <v>95</v>
      </c>
      <c r="B48">
        <v>1</v>
      </c>
      <c r="C48">
        <v>95</v>
      </c>
    </row>
    <row r="49" spans="1:3" x14ac:dyDescent="0.25">
      <c r="A49" s="10">
        <v>96</v>
      </c>
      <c r="B49">
        <v>3</v>
      </c>
      <c r="C49">
        <v>288</v>
      </c>
    </row>
    <row r="50" spans="1:3" x14ac:dyDescent="0.25">
      <c r="A50" s="10">
        <v>97</v>
      </c>
      <c r="B50">
        <v>1</v>
      </c>
      <c r="C50">
        <v>97</v>
      </c>
    </row>
    <row r="51" spans="1:3" x14ac:dyDescent="0.25">
      <c r="A51" s="10">
        <v>98</v>
      </c>
      <c r="B51">
        <v>2</v>
      </c>
      <c r="C51">
        <v>196</v>
      </c>
    </row>
    <row r="52" spans="1:3" x14ac:dyDescent="0.25">
      <c r="A52" s="10">
        <v>100</v>
      </c>
      <c r="B52">
        <v>2</v>
      </c>
      <c r="C52">
        <v>200</v>
      </c>
    </row>
    <row r="53" spans="1:3" x14ac:dyDescent="0.25">
      <c r="A53" s="10">
        <v>101</v>
      </c>
      <c r="B53">
        <v>2</v>
      </c>
      <c r="C53">
        <v>202</v>
      </c>
    </row>
    <row r="54" spans="1:3" x14ac:dyDescent="0.25">
      <c r="A54" s="10">
        <v>102</v>
      </c>
      <c r="B54">
        <v>2</v>
      </c>
      <c r="C54">
        <v>204</v>
      </c>
    </row>
    <row r="55" spans="1:3" x14ac:dyDescent="0.25">
      <c r="A55" s="10">
        <v>103</v>
      </c>
      <c r="B55">
        <v>2</v>
      </c>
      <c r="C55">
        <v>206</v>
      </c>
    </row>
    <row r="56" spans="1:3" x14ac:dyDescent="0.25">
      <c r="A56" s="10">
        <v>105</v>
      </c>
      <c r="B56">
        <v>1</v>
      </c>
      <c r="C56">
        <v>105</v>
      </c>
    </row>
    <row r="57" spans="1:3" x14ac:dyDescent="0.25">
      <c r="A57" s="10">
        <v>106</v>
      </c>
      <c r="B57">
        <v>2</v>
      </c>
      <c r="C57">
        <v>212</v>
      </c>
    </row>
    <row r="58" spans="1:3" x14ac:dyDescent="0.25">
      <c r="A58" s="10">
        <v>107</v>
      </c>
      <c r="B58">
        <v>5</v>
      </c>
      <c r="C58">
        <v>535</v>
      </c>
    </row>
    <row r="59" spans="1:3" x14ac:dyDescent="0.25">
      <c r="A59" s="10">
        <v>110</v>
      </c>
      <c r="B59">
        <v>4</v>
      </c>
      <c r="C59">
        <v>440</v>
      </c>
    </row>
    <row r="60" spans="1:3" x14ac:dyDescent="0.25">
      <c r="A60" s="10">
        <v>111</v>
      </c>
      <c r="B60">
        <v>1</v>
      </c>
      <c r="C60">
        <v>111</v>
      </c>
    </row>
    <row r="61" spans="1:3" x14ac:dyDescent="0.25">
      <c r="A61" s="10">
        <v>112</v>
      </c>
      <c r="B61">
        <v>3</v>
      </c>
      <c r="C61">
        <v>336</v>
      </c>
    </row>
    <row r="62" spans="1:3" x14ac:dyDescent="0.25">
      <c r="A62" s="10">
        <v>113</v>
      </c>
      <c r="B62">
        <v>2</v>
      </c>
      <c r="C62">
        <v>226</v>
      </c>
    </row>
    <row r="63" spans="1:3" x14ac:dyDescent="0.25">
      <c r="A63" s="10">
        <v>114</v>
      </c>
      <c r="B63">
        <v>3</v>
      </c>
      <c r="C63">
        <v>342</v>
      </c>
    </row>
    <row r="64" spans="1:3" x14ac:dyDescent="0.25">
      <c r="A64" s="10">
        <v>115</v>
      </c>
      <c r="B64">
        <v>1</v>
      </c>
      <c r="C64">
        <v>115</v>
      </c>
    </row>
    <row r="65" spans="1:3" x14ac:dyDescent="0.25">
      <c r="A65" s="10">
        <v>116</v>
      </c>
      <c r="B65">
        <v>2</v>
      </c>
      <c r="C65">
        <v>232</v>
      </c>
    </row>
    <row r="66" spans="1:3" x14ac:dyDescent="0.25">
      <c r="A66" s="10">
        <v>117</v>
      </c>
      <c r="B66">
        <v>2</v>
      </c>
      <c r="C66">
        <v>234</v>
      </c>
    </row>
    <row r="67" spans="1:3" x14ac:dyDescent="0.25">
      <c r="A67" s="10">
        <v>119</v>
      </c>
      <c r="B67">
        <v>1</v>
      </c>
      <c r="C67">
        <v>119</v>
      </c>
    </row>
    <row r="68" spans="1:3" x14ac:dyDescent="0.25">
      <c r="A68" s="10">
        <v>121</v>
      </c>
      <c r="B68">
        <v>3</v>
      </c>
      <c r="C68">
        <v>363</v>
      </c>
    </row>
    <row r="69" spans="1:3" x14ac:dyDescent="0.25">
      <c r="A69" s="10">
        <v>122</v>
      </c>
      <c r="B69">
        <v>4</v>
      </c>
      <c r="C69">
        <v>488</v>
      </c>
    </row>
    <row r="70" spans="1:3" x14ac:dyDescent="0.25">
      <c r="A70" s="10">
        <v>123</v>
      </c>
      <c r="B70">
        <v>3</v>
      </c>
      <c r="C70">
        <v>369</v>
      </c>
    </row>
    <row r="71" spans="1:3" x14ac:dyDescent="0.25">
      <c r="A71" s="10">
        <v>125</v>
      </c>
      <c r="B71">
        <v>1</v>
      </c>
      <c r="C71">
        <v>125</v>
      </c>
    </row>
    <row r="72" spans="1:3" x14ac:dyDescent="0.25">
      <c r="A72" s="10">
        <v>126</v>
      </c>
      <c r="B72">
        <v>5</v>
      </c>
      <c r="C72">
        <v>630</v>
      </c>
    </row>
    <row r="73" spans="1:3" x14ac:dyDescent="0.25">
      <c r="A73" s="10">
        <v>127</v>
      </c>
      <c r="B73">
        <v>2</v>
      </c>
      <c r="C73">
        <v>254</v>
      </c>
    </row>
    <row r="74" spans="1:3" x14ac:dyDescent="0.25">
      <c r="A74" s="10">
        <v>128</v>
      </c>
      <c r="B74">
        <v>2</v>
      </c>
      <c r="C74">
        <v>256</v>
      </c>
    </row>
    <row r="75" spans="1:3" x14ac:dyDescent="0.25">
      <c r="A75" s="10">
        <v>129</v>
      </c>
      <c r="B75">
        <v>2</v>
      </c>
      <c r="C75">
        <v>258</v>
      </c>
    </row>
    <row r="76" spans="1:3" x14ac:dyDescent="0.25">
      <c r="A76" s="10">
        <v>130</v>
      </c>
      <c r="B76">
        <v>2</v>
      </c>
      <c r="C76">
        <v>260</v>
      </c>
    </row>
    <row r="77" spans="1:3" x14ac:dyDescent="0.25">
      <c r="A77" s="10">
        <v>131</v>
      </c>
      <c r="B77">
        <v>5</v>
      </c>
      <c r="C77">
        <v>655</v>
      </c>
    </row>
    <row r="78" spans="1:3" x14ac:dyDescent="0.25">
      <c r="A78" s="10">
        <v>132</v>
      </c>
      <c r="B78">
        <v>3</v>
      </c>
      <c r="C78">
        <v>396</v>
      </c>
    </row>
    <row r="79" spans="1:3" x14ac:dyDescent="0.25">
      <c r="A79" s="10">
        <v>133</v>
      </c>
      <c r="B79">
        <v>3</v>
      </c>
      <c r="C79">
        <v>399</v>
      </c>
    </row>
    <row r="80" spans="1:3" x14ac:dyDescent="0.25">
      <c r="A80" s="10">
        <v>134</v>
      </c>
      <c r="B80">
        <v>3</v>
      </c>
      <c r="C80">
        <v>402</v>
      </c>
    </row>
    <row r="81" spans="1:3" x14ac:dyDescent="0.25">
      <c r="A81" s="10">
        <v>135</v>
      </c>
      <c r="B81">
        <v>3</v>
      </c>
      <c r="C81">
        <v>405</v>
      </c>
    </row>
    <row r="82" spans="1:3" x14ac:dyDescent="0.25">
      <c r="A82" s="10">
        <v>136</v>
      </c>
      <c r="B82">
        <v>1</v>
      </c>
      <c r="C82">
        <v>136</v>
      </c>
    </row>
    <row r="83" spans="1:3" x14ac:dyDescent="0.25">
      <c r="A83" s="10">
        <v>137</v>
      </c>
      <c r="B83">
        <v>2</v>
      </c>
      <c r="C83">
        <v>274</v>
      </c>
    </row>
    <row r="84" spans="1:3" x14ac:dyDescent="0.25">
      <c r="A84" s="10">
        <v>138</v>
      </c>
      <c r="B84">
        <v>3</v>
      </c>
      <c r="C84">
        <v>414</v>
      </c>
    </row>
    <row r="85" spans="1:3" x14ac:dyDescent="0.25">
      <c r="A85" s="10">
        <v>139</v>
      </c>
      <c r="B85">
        <v>2</v>
      </c>
      <c r="C85">
        <v>278</v>
      </c>
    </row>
    <row r="86" spans="1:3" x14ac:dyDescent="0.25">
      <c r="A86" s="10">
        <v>140</v>
      </c>
      <c r="B86">
        <v>3</v>
      </c>
      <c r="C86">
        <v>420</v>
      </c>
    </row>
    <row r="87" spans="1:3" x14ac:dyDescent="0.25">
      <c r="A87" s="10">
        <v>142</v>
      </c>
      <c r="B87">
        <v>4</v>
      </c>
      <c r="C87">
        <v>568</v>
      </c>
    </row>
    <row r="88" spans="1:3" x14ac:dyDescent="0.25">
      <c r="A88" s="10">
        <v>143</v>
      </c>
      <c r="B88">
        <v>1</v>
      </c>
      <c r="C88">
        <v>143</v>
      </c>
    </row>
    <row r="89" spans="1:3" x14ac:dyDescent="0.25">
      <c r="A89" s="10">
        <v>144</v>
      </c>
      <c r="B89">
        <v>4</v>
      </c>
      <c r="C89">
        <v>576</v>
      </c>
    </row>
    <row r="90" spans="1:3" x14ac:dyDescent="0.25">
      <c r="A90" s="10">
        <v>146</v>
      </c>
      <c r="B90">
        <v>1</v>
      </c>
      <c r="C90">
        <v>146</v>
      </c>
    </row>
    <row r="91" spans="1:3" x14ac:dyDescent="0.25">
      <c r="A91" s="10">
        <v>147</v>
      </c>
      <c r="B91">
        <v>3</v>
      </c>
      <c r="C91">
        <v>441</v>
      </c>
    </row>
    <row r="92" spans="1:3" x14ac:dyDescent="0.25">
      <c r="A92" s="10">
        <v>148</v>
      </c>
      <c r="B92">
        <v>2</v>
      </c>
      <c r="C92">
        <v>296</v>
      </c>
    </row>
    <row r="93" spans="1:3" x14ac:dyDescent="0.25">
      <c r="A93" s="10">
        <v>149</v>
      </c>
      <c r="B93">
        <v>2</v>
      </c>
      <c r="C93">
        <v>298</v>
      </c>
    </row>
    <row r="94" spans="1:3" x14ac:dyDescent="0.25">
      <c r="A94" s="10">
        <v>150</v>
      </c>
      <c r="B94">
        <v>2</v>
      </c>
      <c r="C94">
        <v>300</v>
      </c>
    </row>
    <row r="95" spans="1:3" x14ac:dyDescent="0.25">
      <c r="A95" s="10">
        <v>154</v>
      </c>
      <c r="B95">
        <v>4</v>
      </c>
      <c r="C95">
        <v>616</v>
      </c>
    </row>
    <row r="96" spans="1:3" x14ac:dyDescent="0.25">
      <c r="A96" s="10">
        <v>155</v>
      </c>
      <c r="B96">
        <v>4</v>
      </c>
      <c r="C96">
        <v>620</v>
      </c>
    </row>
    <row r="97" spans="1:3" x14ac:dyDescent="0.25">
      <c r="A97" s="10">
        <v>156</v>
      </c>
      <c r="B97">
        <v>2</v>
      </c>
      <c r="C97">
        <v>312</v>
      </c>
    </row>
    <row r="98" spans="1:3" x14ac:dyDescent="0.25">
      <c r="A98" s="10">
        <v>157</v>
      </c>
      <c r="B98">
        <v>5</v>
      </c>
      <c r="C98">
        <v>785</v>
      </c>
    </row>
    <row r="99" spans="1:3" x14ac:dyDescent="0.25">
      <c r="A99" s="10">
        <v>158</v>
      </c>
      <c r="B99">
        <v>2</v>
      </c>
      <c r="C99">
        <v>316</v>
      </c>
    </row>
    <row r="100" spans="1:3" x14ac:dyDescent="0.25">
      <c r="A100" s="10">
        <v>159</v>
      </c>
      <c r="B100">
        <v>3</v>
      </c>
      <c r="C100">
        <v>477</v>
      </c>
    </row>
    <row r="101" spans="1:3" x14ac:dyDescent="0.25">
      <c r="A101" s="10">
        <v>160</v>
      </c>
      <c r="B101">
        <v>2</v>
      </c>
      <c r="C101">
        <v>320</v>
      </c>
    </row>
    <row r="102" spans="1:3" x14ac:dyDescent="0.25">
      <c r="A102" s="10">
        <v>161</v>
      </c>
      <c r="B102">
        <v>1</v>
      </c>
      <c r="C102">
        <v>161</v>
      </c>
    </row>
    <row r="103" spans="1:3" x14ac:dyDescent="0.25">
      <c r="A103" s="10">
        <v>163</v>
      </c>
      <c r="B103">
        <v>2</v>
      </c>
      <c r="C103">
        <v>326</v>
      </c>
    </row>
    <row r="104" spans="1:3" x14ac:dyDescent="0.25">
      <c r="A104" s="10">
        <v>164</v>
      </c>
      <c r="B104">
        <v>5</v>
      </c>
      <c r="C104">
        <v>820</v>
      </c>
    </row>
    <row r="105" spans="1:3" x14ac:dyDescent="0.25">
      <c r="A105" s="10">
        <v>165</v>
      </c>
      <c r="B105">
        <v>4</v>
      </c>
      <c r="C105">
        <v>660</v>
      </c>
    </row>
    <row r="106" spans="1:3" x14ac:dyDescent="0.25">
      <c r="A106" s="10">
        <v>166</v>
      </c>
      <c r="B106">
        <v>1</v>
      </c>
      <c r="C106">
        <v>166</v>
      </c>
    </row>
    <row r="107" spans="1:3" x14ac:dyDescent="0.25">
      <c r="A107" s="10">
        <v>168</v>
      </c>
      <c r="B107">
        <v>2</v>
      </c>
      <c r="C107">
        <v>336</v>
      </c>
    </row>
    <row r="108" spans="1:3" x14ac:dyDescent="0.25">
      <c r="A108" s="10">
        <v>169</v>
      </c>
      <c r="B108">
        <v>1</v>
      </c>
      <c r="C108">
        <v>169</v>
      </c>
    </row>
    <row r="109" spans="1:3" x14ac:dyDescent="0.25">
      <c r="A109" s="10">
        <v>170</v>
      </c>
      <c r="B109">
        <v>3</v>
      </c>
      <c r="C109">
        <v>510</v>
      </c>
    </row>
    <row r="110" spans="1:3" x14ac:dyDescent="0.25">
      <c r="A110" s="10">
        <v>172</v>
      </c>
      <c r="B110">
        <v>1</v>
      </c>
      <c r="C110">
        <v>172</v>
      </c>
    </row>
    <row r="111" spans="1:3" x14ac:dyDescent="0.25">
      <c r="A111" s="10">
        <v>173</v>
      </c>
      <c r="B111">
        <v>1</v>
      </c>
      <c r="C111">
        <v>173</v>
      </c>
    </row>
    <row r="112" spans="1:3" x14ac:dyDescent="0.25">
      <c r="A112" s="10">
        <v>174</v>
      </c>
      <c r="B112">
        <v>2</v>
      </c>
      <c r="C112">
        <v>348</v>
      </c>
    </row>
    <row r="113" spans="1:3" x14ac:dyDescent="0.25">
      <c r="A113" s="10">
        <v>175</v>
      </c>
      <c r="B113">
        <v>1</v>
      </c>
      <c r="C113">
        <v>175</v>
      </c>
    </row>
    <row r="114" spans="1:3" x14ac:dyDescent="0.25">
      <c r="A114" s="10">
        <v>176</v>
      </c>
      <c r="B114">
        <v>1</v>
      </c>
      <c r="C114">
        <v>176</v>
      </c>
    </row>
    <row r="115" spans="1:3" x14ac:dyDescent="0.25">
      <c r="A115" s="10">
        <v>179</v>
      </c>
      <c r="B115">
        <v>1</v>
      </c>
      <c r="C115">
        <v>179</v>
      </c>
    </row>
    <row r="116" spans="1:3" x14ac:dyDescent="0.25">
      <c r="A116" s="10">
        <v>180</v>
      </c>
      <c r="B116">
        <v>4</v>
      </c>
      <c r="C116">
        <v>720</v>
      </c>
    </row>
    <row r="117" spans="1:3" x14ac:dyDescent="0.25">
      <c r="A117" s="10">
        <v>181</v>
      </c>
      <c r="B117">
        <v>2</v>
      </c>
      <c r="C117">
        <v>362</v>
      </c>
    </row>
    <row r="118" spans="1:3" x14ac:dyDescent="0.25">
      <c r="A118" s="10">
        <v>182</v>
      </c>
      <c r="B118">
        <v>1</v>
      </c>
      <c r="C118">
        <v>182</v>
      </c>
    </row>
    <row r="119" spans="1:3" x14ac:dyDescent="0.25">
      <c r="A119" s="10">
        <v>183</v>
      </c>
      <c r="B119">
        <v>2</v>
      </c>
      <c r="C119">
        <v>366</v>
      </c>
    </row>
    <row r="120" spans="1:3" x14ac:dyDescent="0.25">
      <c r="A120" s="10">
        <v>184</v>
      </c>
      <c r="B120">
        <v>1</v>
      </c>
      <c r="C120">
        <v>184</v>
      </c>
    </row>
    <row r="121" spans="1:3" x14ac:dyDescent="0.25">
      <c r="A121" s="10">
        <v>185</v>
      </c>
      <c r="B121">
        <v>1</v>
      </c>
      <c r="C121">
        <v>185</v>
      </c>
    </row>
    <row r="122" spans="1:3" x14ac:dyDescent="0.25">
      <c r="A122" s="10">
        <v>186</v>
      </c>
      <c r="B122">
        <v>5</v>
      </c>
      <c r="C122">
        <v>930</v>
      </c>
    </row>
    <row r="123" spans="1:3" x14ac:dyDescent="0.25">
      <c r="A123" s="10">
        <v>187</v>
      </c>
      <c r="B123">
        <v>1</v>
      </c>
      <c r="C123">
        <v>187</v>
      </c>
    </row>
    <row r="124" spans="1:3" x14ac:dyDescent="0.25">
      <c r="A124" s="10">
        <v>189</v>
      </c>
      <c r="B124">
        <v>2</v>
      </c>
      <c r="C124">
        <v>378</v>
      </c>
    </row>
    <row r="125" spans="1:3" x14ac:dyDescent="0.25">
      <c r="A125" s="10">
        <v>190</v>
      </c>
      <c r="B125">
        <v>2</v>
      </c>
      <c r="C125">
        <v>380</v>
      </c>
    </row>
    <row r="126" spans="1:3" x14ac:dyDescent="0.25">
      <c r="A126" s="10">
        <v>191</v>
      </c>
      <c r="B126">
        <v>3</v>
      </c>
      <c r="C126">
        <v>573</v>
      </c>
    </row>
    <row r="127" spans="1:3" x14ac:dyDescent="0.25">
      <c r="A127" s="10">
        <v>192</v>
      </c>
      <c r="B127">
        <v>2</v>
      </c>
      <c r="C127">
        <v>384</v>
      </c>
    </row>
    <row r="128" spans="1:3" x14ac:dyDescent="0.25">
      <c r="A128" s="10">
        <v>193</v>
      </c>
      <c r="B128">
        <v>1</v>
      </c>
      <c r="C128">
        <v>193</v>
      </c>
    </row>
    <row r="129" spans="1:3" x14ac:dyDescent="0.25">
      <c r="A129" s="10">
        <v>194</v>
      </c>
      <c r="B129">
        <v>4</v>
      </c>
      <c r="C129">
        <v>776</v>
      </c>
    </row>
    <row r="130" spans="1:3" x14ac:dyDescent="0.25">
      <c r="A130" s="10">
        <v>195</v>
      </c>
      <c r="B130">
        <v>2</v>
      </c>
      <c r="C130">
        <v>390</v>
      </c>
    </row>
    <row r="131" spans="1:3" x14ac:dyDescent="0.25">
      <c r="A131" s="10">
        <v>196</v>
      </c>
      <c r="B131">
        <v>1</v>
      </c>
      <c r="C131">
        <v>196</v>
      </c>
    </row>
    <row r="132" spans="1:3" x14ac:dyDescent="0.25">
      <c r="A132" s="10">
        <v>198</v>
      </c>
      <c r="B132">
        <v>3</v>
      </c>
      <c r="C132">
        <v>594</v>
      </c>
    </row>
    <row r="133" spans="1:3" x14ac:dyDescent="0.25">
      <c r="A133" s="10">
        <v>199</v>
      </c>
      <c r="B133">
        <v>3</v>
      </c>
      <c r="C133">
        <v>597</v>
      </c>
    </row>
    <row r="134" spans="1:3" x14ac:dyDescent="0.25">
      <c r="A134" s="10">
        <v>201</v>
      </c>
      <c r="B134">
        <v>1</v>
      </c>
      <c r="C134">
        <v>201</v>
      </c>
    </row>
    <row r="135" spans="1:3" x14ac:dyDescent="0.25">
      <c r="A135" s="10">
        <v>202</v>
      </c>
      <c r="B135">
        <v>2</v>
      </c>
      <c r="C135">
        <v>404</v>
      </c>
    </row>
    <row r="136" spans="1:3" x14ac:dyDescent="0.25">
      <c r="A136" s="10">
        <v>203</v>
      </c>
      <c r="B136">
        <v>2</v>
      </c>
      <c r="C136">
        <v>406</v>
      </c>
    </row>
    <row r="137" spans="1:3" x14ac:dyDescent="0.25">
      <c r="A137" s="10">
        <v>205</v>
      </c>
      <c r="B137">
        <v>1</v>
      </c>
      <c r="C137">
        <v>205</v>
      </c>
    </row>
    <row r="138" spans="1:3" x14ac:dyDescent="0.25">
      <c r="A138" s="10">
        <v>206</v>
      </c>
      <c r="B138">
        <v>1</v>
      </c>
      <c r="C138">
        <v>206</v>
      </c>
    </row>
    <row r="139" spans="1:3" x14ac:dyDescent="0.25">
      <c r="A139" s="10">
        <v>207</v>
      </c>
      <c r="B139">
        <v>2</v>
      </c>
      <c r="C139">
        <v>414</v>
      </c>
    </row>
    <row r="140" spans="1:3" x14ac:dyDescent="0.25">
      <c r="A140" s="10">
        <v>209</v>
      </c>
      <c r="B140">
        <v>1</v>
      </c>
      <c r="C140">
        <v>209</v>
      </c>
    </row>
    <row r="141" spans="1:3" x14ac:dyDescent="0.25">
      <c r="A141" s="10">
        <v>210</v>
      </c>
      <c r="B141">
        <v>1</v>
      </c>
      <c r="C141">
        <v>210</v>
      </c>
    </row>
    <row r="142" spans="1:3" x14ac:dyDescent="0.25">
      <c r="A142" s="10">
        <v>211</v>
      </c>
      <c r="B142">
        <v>2</v>
      </c>
      <c r="C142">
        <v>422</v>
      </c>
    </row>
    <row r="143" spans="1:3" x14ac:dyDescent="0.25">
      <c r="A143" s="10">
        <v>214</v>
      </c>
      <c r="B143">
        <v>1</v>
      </c>
      <c r="C143">
        <v>214</v>
      </c>
    </row>
    <row r="144" spans="1:3" x14ac:dyDescent="0.25">
      <c r="A144" s="10">
        <v>216</v>
      </c>
      <c r="B144">
        <v>1</v>
      </c>
      <c r="C144">
        <v>216</v>
      </c>
    </row>
    <row r="145" spans="1:3" x14ac:dyDescent="0.25">
      <c r="A145" s="10">
        <v>217</v>
      </c>
      <c r="B145">
        <v>1</v>
      </c>
      <c r="C145">
        <v>217</v>
      </c>
    </row>
    <row r="146" spans="1:3" x14ac:dyDescent="0.25">
      <c r="A146" s="10">
        <v>218</v>
      </c>
      <c r="B146">
        <v>2</v>
      </c>
      <c r="C146">
        <v>436</v>
      </c>
    </row>
    <row r="147" spans="1:3" x14ac:dyDescent="0.25">
      <c r="A147" s="10">
        <v>219</v>
      </c>
      <c r="B147">
        <v>1</v>
      </c>
      <c r="C147">
        <v>219</v>
      </c>
    </row>
    <row r="148" spans="1:3" x14ac:dyDescent="0.25">
      <c r="A148" s="10">
        <v>220</v>
      </c>
      <c r="B148">
        <v>2</v>
      </c>
      <c r="C148">
        <v>440</v>
      </c>
    </row>
    <row r="149" spans="1:3" x14ac:dyDescent="0.25">
      <c r="A149" s="10">
        <v>221</v>
      </c>
      <c r="B149">
        <v>2</v>
      </c>
      <c r="C149">
        <v>442</v>
      </c>
    </row>
    <row r="150" spans="1:3" x14ac:dyDescent="0.25">
      <c r="A150" s="10">
        <v>222</v>
      </c>
      <c r="B150">
        <v>2</v>
      </c>
      <c r="C150">
        <v>444</v>
      </c>
    </row>
    <row r="151" spans="1:3" x14ac:dyDescent="0.25">
      <c r="A151" s="10">
        <v>223</v>
      </c>
      <c r="B151">
        <v>1</v>
      </c>
      <c r="C151">
        <v>223</v>
      </c>
    </row>
    <row r="152" spans="1:3" x14ac:dyDescent="0.25">
      <c r="A152" s="10">
        <v>225</v>
      </c>
      <c r="B152">
        <v>1</v>
      </c>
      <c r="C152">
        <v>225</v>
      </c>
    </row>
    <row r="153" spans="1:3" x14ac:dyDescent="0.25">
      <c r="A153" s="10">
        <v>226</v>
      </c>
      <c r="B153">
        <v>2</v>
      </c>
      <c r="C153">
        <v>452</v>
      </c>
    </row>
    <row r="154" spans="1:3" x14ac:dyDescent="0.25">
      <c r="A154" s="10">
        <v>227</v>
      </c>
      <c r="B154">
        <v>1</v>
      </c>
      <c r="C154">
        <v>227</v>
      </c>
    </row>
    <row r="155" spans="1:3" x14ac:dyDescent="0.25">
      <c r="A155" s="10">
        <v>233</v>
      </c>
      <c r="B155">
        <v>1</v>
      </c>
      <c r="C155">
        <v>233</v>
      </c>
    </row>
    <row r="156" spans="1:3" x14ac:dyDescent="0.25">
      <c r="A156" s="10">
        <v>234</v>
      </c>
      <c r="B156">
        <v>1</v>
      </c>
      <c r="C156">
        <v>234</v>
      </c>
    </row>
    <row r="157" spans="1:3" x14ac:dyDescent="0.25">
      <c r="A157" s="10">
        <v>235</v>
      </c>
      <c r="B157">
        <v>1</v>
      </c>
      <c r="C157">
        <v>235</v>
      </c>
    </row>
    <row r="158" spans="1:3" x14ac:dyDescent="0.25">
      <c r="A158" s="10">
        <v>236</v>
      </c>
      <c r="B158">
        <v>2</v>
      </c>
      <c r="C158">
        <v>472</v>
      </c>
    </row>
    <row r="159" spans="1:3" x14ac:dyDescent="0.25">
      <c r="A159" s="10">
        <v>237</v>
      </c>
      <c r="B159">
        <v>1</v>
      </c>
      <c r="C159">
        <v>237</v>
      </c>
    </row>
    <row r="160" spans="1:3" x14ac:dyDescent="0.25">
      <c r="A160" s="10">
        <v>238</v>
      </c>
      <c r="B160">
        <v>2</v>
      </c>
      <c r="C160">
        <v>476</v>
      </c>
    </row>
    <row r="161" spans="1:3" x14ac:dyDescent="0.25">
      <c r="A161" s="10">
        <v>239</v>
      </c>
      <c r="B161">
        <v>1</v>
      </c>
      <c r="C161">
        <v>239</v>
      </c>
    </row>
    <row r="162" spans="1:3" x14ac:dyDescent="0.25">
      <c r="A162" s="10">
        <v>241</v>
      </c>
      <c r="B162">
        <v>1</v>
      </c>
      <c r="C162">
        <v>241</v>
      </c>
    </row>
    <row r="163" spans="1:3" x14ac:dyDescent="0.25">
      <c r="A163" s="10">
        <v>244</v>
      </c>
      <c r="B163">
        <v>2</v>
      </c>
      <c r="C163">
        <v>488</v>
      </c>
    </row>
    <row r="164" spans="1:3" x14ac:dyDescent="0.25">
      <c r="A164" s="10">
        <v>245</v>
      </c>
      <c r="B164">
        <v>1</v>
      </c>
      <c r="C164">
        <v>245</v>
      </c>
    </row>
    <row r="165" spans="1:3" x14ac:dyDescent="0.25">
      <c r="A165" s="10">
        <v>246</v>
      </c>
      <c r="B165">
        <v>2</v>
      </c>
      <c r="C165">
        <v>492</v>
      </c>
    </row>
    <row r="166" spans="1:3" x14ac:dyDescent="0.25">
      <c r="A166" s="10">
        <v>247</v>
      </c>
      <c r="B166">
        <v>2</v>
      </c>
      <c r="C166">
        <v>494</v>
      </c>
    </row>
    <row r="167" spans="1:3" x14ac:dyDescent="0.25">
      <c r="A167" s="10">
        <v>249</v>
      </c>
      <c r="B167">
        <v>2</v>
      </c>
      <c r="C167">
        <v>498</v>
      </c>
    </row>
    <row r="168" spans="1:3" x14ac:dyDescent="0.25">
      <c r="A168" s="10">
        <v>250</v>
      </c>
      <c r="B168">
        <v>1</v>
      </c>
      <c r="C168">
        <v>250</v>
      </c>
    </row>
    <row r="169" spans="1:3" x14ac:dyDescent="0.25">
      <c r="A169" s="10">
        <v>252</v>
      </c>
      <c r="B169">
        <v>1</v>
      </c>
      <c r="C169">
        <v>252</v>
      </c>
    </row>
    <row r="170" spans="1:3" x14ac:dyDescent="0.25">
      <c r="A170" s="10">
        <v>253</v>
      </c>
      <c r="B170">
        <v>1</v>
      </c>
      <c r="C170">
        <v>253</v>
      </c>
    </row>
    <row r="171" spans="1:3" x14ac:dyDescent="0.25">
      <c r="A171" s="10">
        <v>254</v>
      </c>
      <c r="B171">
        <v>1</v>
      </c>
      <c r="C171">
        <v>254</v>
      </c>
    </row>
    <row r="172" spans="1:3" x14ac:dyDescent="0.25">
      <c r="A172" s="10">
        <v>255</v>
      </c>
      <c r="B172">
        <v>1</v>
      </c>
      <c r="C172">
        <v>255</v>
      </c>
    </row>
    <row r="173" spans="1:3" x14ac:dyDescent="0.25">
      <c r="A173" s="10">
        <v>261</v>
      </c>
      <c r="B173">
        <v>2</v>
      </c>
      <c r="C173">
        <v>522</v>
      </c>
    </row>
    <row r="174" spans="1:3" x14ac:dyDescent="0.25">
      <c r="A174" s="10">
        <v>264</v>
      </c>
      <c r="B174">
        <v>1</v>
      </c>
      <c r="C174">
        <v>264</v>
      </c>
    </row>
    <row r="175" spans="1:3" x14ac:dyDescent="0.25">
      <c r="A175" s="10">
        <v>266</v>
      </c>
      <c r="B175">
        <v>1</v>
      </c>
      <c r="C175">
        <v>266</v>
      </c>
    </row>
    <row r="176" spans="1:3" x14ac:dyDescent="0.25">
      <c r="A176" s="10">
        <v>268</v>
      </c>
      <c r="B176">
        <v>1</v>
      </c>
      <c r="C176">
        <v>268</v>
      </c>
    </row>
    <row r="177" spans="1:3" x14ac:dyDescent="0.25">
      <c r="A177" s="10">
        <v>269</v>
      </c>
      <c r="B177">
        <v>1</v>
      </c>
      <c r="C177">
        <v>269</v>
      </c>
    </row>
    <row r="178" spans="1:3" x14ac:dyDescent="0.25">
      <c r="A178" s="10">
        <v>270</v>
      </c>
      <c r="B178">
        <v>1</v>
      </c>
      <c r="C178">
        <v>270</v>
      </c>
    </row>
    <row r="179" spans="1:3" x14ac:dyDescent="0.25">
      <c r="A179" s="10">
        <v>272</v>
      </c>
      <c r="B179">
        <v>1</v>
      </c>
      <c r="C179">
        <v>272</v>
      </c>
    </row>
    <row r="180" spans="1:3" x14ac:dyDescent="0.25">
      <c r="A180" s="10">
        <v>275</v>
      </c>
      <c r="B180">
        <v>1</v>
      </c>
      <c r="C180">
        <v>275</v>
      </c>
    </row>
    <row r="181" spans="1:3" x14ac:dyDescent="0.25">
      <c r="A181" s="10">
        <v>279</v>
      </c>
      <c r="B181">
        <v>1</v>
      </c>
      <c r="C181">
        <v>279</v>
      </c>
    </row>
    <row r="182" spans="1:3" x14ac:dyDescent="0.25">
      <c r="A182" s="10">
        <v>280</v>
      </c>
      <c r="B182">
        <v>1</v>
      </c>
      <c r="C182">
        <v>280</v>
      </c>
    </row>
    <row r="183" spans="1:3" x14ac:dyDescent="0.25">
      <c r="A183" s="10">
        <v>282</v>
      </c>
      <c r="B183">
        <v>1</v>
      </c>
      <c r="C183">
        <v>282</v>
      </c>
    </row>
    <row r="184" spans="1:3" x14ac:dyDescent="0.25">
      <c r="A184" s="10">
        <v>288</v>
      </c>
      <c r="B184">
        <v>1</v>
      </c>
      <c r="C184">
        <v>288</v>
      </c>
    </row>
    <row r="185" spans="1:3" x14ac:dyDescent="0.25">
      <c r="A185" s="10">
        <v>290</v>
      </c>
      <c r="B185">
        <v>1</v>
      </c>
      <c r="C185">
        <v>290</v>
      </c>
    </row>
    <row r="186" spans="1:3" x14ac:dyDescent="0.25">
      <c r="A186" s="10">
        <v>295</v>
      </c>
      <c r="B186">
        <v>1</v>
      </c>
      <c r="C186">
        <v>295</v>
      </c>
    </row>
    <row r="187" spans="1:3" x14ac:dyDescent="0.25">
      <c r="A187" s="10">
        <v>296</v>
      </c>
      <c r="B187">
        <v>1</v>
      </c>
      <c r="C187">
        <v>296</v>
      </c>
    </row>
    <row r="188" spans="1:3" x14ac:dyDescent="0.25">
      <c r="A188" s="10">
        <v>297</v>
      </c>
      <c r="B188">
        <v>1</v>
      </c>
      <c r="C188">
        <v>297</v>
      </c>
    </row>
    <row r="189" spans="1:3" x14ac:dyDescent="0.25">
      <c r="A189" s="10">
        <v>299</v>
      </c>
      <c r="B189">
        <v>1</v>
      </c>
      <c r="C189">
        <v>299</v>
      </c>
    </row>
    <row r="190" spans="1:3" x14ac:dyDescent="0.25">
      <c r="A190" s="10">
        <v>300</v>
      </c>
      <c r="B190">
        <v>2</v>
      </c>
      <c r="C190">
        <v>600</v>
      </c>
    </row>
    <row r="191" spans="1:3" x14ac:dyDescent="0.25">
      <c r="A191" s="10">
        <v>303</v>
      </c>
      <c r="B191">
        <v>1</v>
      </c>
      <c r="C191">
        <v>303</v>
      </c>
    </row>
    <row r="192" spans="1:3" x14ac:dyDescent="0.25">
      <c r="A192" s="10">
        <v>307</v>
      </c>
      <c r="B192">
        <v>2</v>
      </c>
      <c r="C192">
        <v>614</v>
      </c>
    </row>
    <row r="193" spans="1:3" x14ac:dyDescent="0.25">
      <c r="A193" s="10">
        <v>316</v>
      </c>
      <c r="B193">
        <v>1</v>
      </c>
      <c r="C193">
        <v>316</v>
      </c>
    </row>
    <row r="194" spans="1:3" x14ac:dyDescent="0.25">
      <c r="A194" s="10">
        <v>323</v>
      </c>
      <c r="B194">
        <v>1</v>
      </c>
      <c r="C194">
        <v>323</v>
      </c>
    </row>
    <row r="195" spans="1:3" x14ac:dyDescent="0.25">
      <c r="A195" s="10">
        <v>329</v>
      </c>
      <c r="B195">
        <v>1</v>
      </c>
      <c r="C195">
        <v>329</v>
      </c>
    </row>
    <row r="196" spans="1:3" x14ac:dyDescent="0.25">
      <c r="A196" s="10">
        <v>330</v>
      </c>
      <c r="B196">
        <v>1</v>
      </c>
      <c r="C196">
        <v>330</v>
      </c>
    </row>
    <row r="197" spans="1:3" x14ac:dyDescent="0.25">
      <c r="A197" s="10">
        <v>331</v>
      </c>
      <c r="B197">
        <v>1</v>
      </c>
      <c r="C197">
        <v>331</v>
      </c>
    </row>
    <row r="198" spans="1:3" x14ac:dyDescent="0.25">
      <c r="A198" s="10">
        <v>336</v>
      </c>
      <c r="B198">
        <v>1</v>
      </c>
      <c r="C198">
        <v>336</v>
      </c>
    </row>
    <row r="199" spans="1:3" x14ac:dyDescent="0.25">
      <c r="A199" s="10">
        <v>337</v>
      </c>
      <c r="B199">
        <v>1</v>
      </c>
      <c r="C199">
        <v>337</v>
      </c>
    </row>
    <row r="200" spans="1:3" x14ac:dyDescent="0.25">
      <c r="A200" s="10">
        <v>340</v>
      </c>
      <c r="B200">
        <v>1</v>
      </c>
      <c r="C200">
        <v>340</v>
      </c>
    </row>
    <row r="201" spans="1:3" x14ac:dyDescent="0.25">
      <c r="A201" s="10">
        <v>361</v>
      </c>
      <c r="B201">
        <v>1</v>
      </c>
      <c r="C201">
        <v>361</v>
      </c>
    </row>
    <row r="202" spans="1:3" x14ac:dyDescent="0.25">
      <c r="A202" s="10">
        <v>363</v>
      </c>
      <c r="B202">
        <v>1</v>
      </c>
      <c r="C202">
        <v>363</v>
      </c>
    </row>
    <row r="203" spans="1:3" x14ac:dyDescent="0.25">
      <c r="A203" s="10">
        <v>366</v>
      </c>
      <c r="B203">
        <v>1</v>
      </c>
      <c r="C203">
        <v>366</v>
      </c>
    </row>
    <row r="204" spans="1:3" x14ac:dyDescent="0.25">
      <c r="A204" s="10">
        <v>369</v>
      </c>
      <c r="B204">
        <v>1</v>
      </c>
      <c r="C204">
        <v>369</v>
      </c>
    </row>
    <row r="205" spans="1:3" x14ac:dyDescent="0.25">
      <c r="A205" s="10">
        <v>374</v>
      </c>
      <c r="B205">
        <v>1</v>
      </c>
      <c r="C205">
        <v>374</v>
      </c>
    </row>
    <row r="206" spans="1:3" x14ac:dyDescent="0.25">
      <c r="A206" s="10">
        <v>375</v>
      </c>
      <c r="B206">
        <v>1</v>
      </c>
      <c r="C206">
        <v>375</v>
      </c>
    </row>
    <row r="207" spans="1:3" x14ac:dyDescent="0.25">
      <c r="A207" s="10">
        <v>381</v>
      </c>
      <c r="B207">
        <v>2</v>
      </c>
      <c r="C207">
        <v>762</v>
      </c>
    </row>
    <row r="208" spans="1:3" x14ac:dyDescent="0.25">
      <c r="A208" s="10">
        <v>393</v>
      </c>
      <c r="B208">
        <v>1</v>
      </c>
      <c r="C208">
        <v>393</v>
      </c>
    </row>
    <row r="209" spans="1:3" x14ac:dyDescent="0.25">
      <c r="A209" s="10">
        <v>397</v>
      </c>
      <c r="B209">
        <v>1</v>
      </c>
      <c r="C209">
        <v>397</v>
      </c>
    </row>
    <row r="210" spans="1:3" x14ac:dyDescent="0.25">
      <c r="A210" s="10">
        <v>409</v>
      </c>
      <c r="B210">
        <v>1</v>
      </c>
      <c r="C210">
        <v>409</v>
      </c>
    </row>
    <row r="211" spans="1:3" x14ac:dyDescent="0.25">
      <c r="A211" s="10">
        <v>411</v>
      </c>
      <c r="B211">
        <v>1</v>
      </c>
      <c r="C211">
        <v>411</v>
      </c>
    </row>
    <row r="212" spans="1:3" x14ac:dyDescent="0.25">
      <c r="A212" s="10">
        <v>419</v>
      </c>
      <c r="B212">
        <v>1</v>
      </c>
      <c r="C212">
        <v>419</v>
      </c>
    </row>
    <row r="213" spans="1:3" x14ac:dyDescent="0.25">
      <c r="A213" s="10">
        <v>432</v>
      </c>
      <c r="B213">
        <v>1</v>
      </c>
      <c r="C213">
        <v>432</v>
      </c>
    </row>
    <row r="214" spans="1:3" x14ac:dyDescent="0.25">
      <c r="A214" s="10">
        <v>452</v>
      </c>
      <c r="B214">
        <v>1</v>
      </c>
      <c r="C214">
        <v>452</v>
      </c>
    </row>
    <row r="215" spans="1:3" x14ac:dyDescent="0.25">
      <c r="A215" s="10">
        <v>454</v>
      </c>
      <c r="B215">
        <v>1</v>
      </c>
      <c r="C215">
        <v>454</v>
      </c>
    </row>
    <row r="216" spans="1:3" x14ac:dyDescent="0.25">
      <c r="A216" s="10">
        <v>460</v>
      </c>
      <c r="B216">
        <v>1</v>
      </c>
      <c r="C216">
        <v>460</v>
      </c>
    </row>
    <row r="217" spans="1:3" x14ac:dyDescent="0.25">
      <c r="A217" s="10">
        <v>462</v>
      </c>
      <c r="B217">
        <v>1</v>
      </c>
      <c r="C217">
        <v>462</v>
      </c>
    </row>
    <row r="218" spans="1:3" x14ac:dyDescent="0.25">
      <c r="A218" s="10">
        <v>470</v>
      </c>
      <c r="B218">
        <v>1</v>
      </c>
      <c r="C218">
        <v>470</v>
      </c>
    </row>
    <row r="219" spans="1:3" x14ac:dyDescent="0.25">
      <c r="A219" s="10">
        <v>480</v>
      </c>
      <c r="B219">
        <v>1</v>
      </c>
      <c r="C219">
        <v>480</v>
      </c>
    </row>
    <row r="220" spans="1:3" x14ac:dyDescent="0.25">
      <c r="A220" s="10">
        <v>484</v>
      </c>
      <c r="B220">
        <v>1</v>
      </c>
      <c r="C220">
        <v>484</v>
      </c>
    </row>
    <row r="221" spans="1:3" x14ac:dyDescent="0.25">
      <c r="A221" s="10">
        <v>498</v>
      </c>
      <c r="B221">
        <v>1</v>
      </c>
      <c r="C221">
        <v>498</v>
      </c>
    </row>
    <row r="222" spans="1:3" x14ac:dyDescent="0.25">
      <c r="A222" s="10">
        <v>524</v>
      </c>
      <c r="B222">
        <v>1</v>
      </c>
      <c r="C222">
        <v>524</v>
      </c>
    </row>
    <row r="223" spans="1:3" x14ac:dyDescent="0.25">
      <c r="A223" s="10">
        <v>533</v>
      </c>
      <c r="B223">
        <v>1</v>
      </c>
      <c r="C223">
        <v>533</v>
      </c>
    </row>
    <row r="224" spans="1:3" x14ac:dyDescent="0.25">
      <c r="A224" s="10">
        <v>536</v>
      </c>
      <c r="B224">
        <v>1</v>
      </c>
      <c r="C224">
        <v>536</v>
      </c>
    </row>
    <row r="225" spans="1:3" x14ac:dyDescent="0.25">
      <c r="A225" s="10">
        <v>546</v>
      </c>
      <c r="B225">
        <v>1</v>
      </c>
      <c r="C225">
        <v>546</v>
      </c>
    </row>
    <row r="226" spans="1:3" x14ac:dyDescent="0.25">
      <c r="A226" s="10">
        <v>554</v>
      </c>
      <c r="B226">
        <v>1</v>
      </c>
      <c r="C226">
        <v>554</v>
      </c>
    </row>
    <row r="227" spans="1:3" x14ac:dyDescent="0.25">
      <c r="A227" s="10">
        <v>555</v>
      </c>
      <c r="B227">
        <v>1</v>
      </c>
      <c r="C227">
        <v>555</v>
      </c>
    </row>
    <row r="228" spans="1:3" x14ac:dyDescent="0.25">
      <c r="A228" s="10">
        <v>589</v>
      </c>
      <c r="B228">
        <v>1</v>
      </c>
      <c r="C228">
        <v>589</v>
      </c>
    </row>
    <row r="229" spans="1:3" x14ac:dyDescent="0.25">
      <c r="A229" s="10">
        <v>645</v>
      </c>
      <c r="B229">
        <v>1</v>
      </c>
      <c r="C229">
        <v>645</v>
      </c>
    </row>
    <row r="230" spans="1:3" x14ac:dyDescent="0.25">
      <c r="A230" s="10">
        <v>659</v>
      </c>
      <c r="B230">
        <v>1</v>
      </c>
      <c r="C230">
        <v>659</v>
      </c>
    </row>
    <row r="231" spans="1:3" x14ac:dyDescent="0.25">
      <c r="A231" s="10">
        <v>676</v>
      </c>
      <c r="B231">
        <v>1</v>
      </c>
      <c r="C231">
        <v>676</v>
      </c>
    </row>
    <row r="232" spans="1:3" x14ac:dyDescent="0.25">
      <c r="A232" s="10">
        <v>723</v>
      </c>
      <c r="B232">
        <v>1</v>
      </c>
      <c r="C232">
        <v>723</v>
      </c>
    </row>
    <row r="233" spans="1:3" x14ac:dyDescent="0.25">
      <c r="A233" s="10">
        <v>762</v>
      </c>
      <c r="B233">
        <v>1</v>
      </c>
      <c r="C233">
        <v>762</v>
      </c>
    </row>
    <row r="234" spans="1:3" x14ac:dyDescent="0.25">
      <c r="A234" s="10">
        <v>768</v>
      </c>
      <c r="B234">
        <v>1</v>
      </c>
      <c r="C234">
        <v>768</v>
      </c>
    </row>
    <row r="235" spans="1:3" x14ac:dyDescent="0.25">
      <c r="A235" s="10">
        <v>820</v>
      </c>
      <c r="B235">
        <v>1</v>
      </c>
      <c r="C235">
        <v>820</v>
      </c>
    </row>
    <row r="236" spans="1:3" x14ac:dyDescent="0.25">
      <c r="A236" s="10">
        <v>890</v>
      </c>
      <c r="B236">
        <v>1</v>
      </c>
      <c r="C236">
        <v>890</v>
      </c>
    </row>
    <row r="237" spans="1:3" x14ac:dyDescent="0.25">
      <c r="A237" s="10">
        <v>903</v>
      </c>
      <c r="B237">
        <v>1</v>
      </c>
      <c r="C237">
        <v>903</v>
      </c>
    </row>
    <row r="238" spans="1:3" x14ac:dyDescent="0.25">
      <c r="A238" s="10">
        <v>909</v>
      </c>
      <c r="B238">
        <v>1</v>
      </c>
      <c r="C238">
        <v>909</v>
      </c>
    </row>
    <row r="239" spans="1:3" x14ac:dyDescent="0.25">
      <c r="A239" s="10">
        <v>943</v>
      </c>
      <c r="B239">
        <v>1</v>
      </c>
      <c r="C239">
        <v>943</v>
      </c>
    </row>
    <row r="240" spans="1:3" x14ac:dyDescent="0.25">
      <c r="A240" s="10">
        <v>980</v>
      </c>
      <c r="B240">
        <v>1</v>
      </c>
      <c r="C240">
        <v>980</v>
      </c>
    </row>
    <row r="241" spans="1:3" x14ac:dyDescent="0.25">
      <c r="A241" s="10">
        <v>1015</v>
      </c>
      <c r="B241">
        <v>1</v>
      </c>
      <c r="C241">
        <v>1015</v>
      </c>
    </row>
    <row r="242" spans="1:3" x14ac:dyDescent="0.25">
      <c r="A242" s="10">
        <v>1022</v>
      </c>
      <c r="B242">
        <v>1</v>
      </c>
      <c r="C242">
        <v>1022</v>
      </c>
    </row>
    <row r="243" spans="1:3" x14ac:dyDescent="0.25">
      <c r="A243" s="10">
        <v>1052</v>
      </c>
      <c r="B243">
        <v>1</v>
      </c>
      <c r="C243">
        <v>1052</v>
      </c>
    </row>
    <row r="244" spans="1:3" x14ac:dyDescent="0.25">
      <c r="A244" s="10">
        <v>1071</v>
      </c>
      <c r="B244">
        <v>2</v>
      </c>
      <c r="C244">
        <v>2142</v>
      </c>
    </row>
    <row r="245" spans="1:3" x14ac:dyDescent="0.25">
      <c r="A245" s="10">
        <v>1073</v>
      </c>
      <c r="B245">
        <v>1</v>
      </c>
      <c r="C245">
        <v>1073</v>
      </c>
    </row>
    <row r="246" spans="1:3" x14ac:dyDescent="0.25">
      <c r="A246" s="10">
        <v>1095</v>
      </c>
      <c r="B246">
        <v>1</v>
      </c>
      <c r="C246">
        <v>1095</v>
      </c>
    </row>
    <row r="247" spans="1:3" x14ac:dyDescent="0.25">
      <c r="A247" s="10">
        <v>1101</v>
      </c>
      <c r="B247">
        <v>1</v>
      </c>
      <c r="C247">
        <v>1101</v>
      </c>
    </row>
    <row r="248" spans="1:3" x14ac:dyDescent="0.25">
      <c r="A248" s="10">
        <v>1113</v>
      </c>
      <c r="B248">
        <v>1</v>
      </c>
      <c r="C248">
        <v>1113</v>
      </c>
    </row>
    <row r="249" spans="1:3" x14ac:dyDescent="0.25">
      <c r="A249" s="10">
        <v>1137</v>
      </c>
      <c r="B249">
        <v>1</v>
      </c>
      <c r="C249">
        <v>1137</v>
      </c>
    </row>
    <row r="250" spans="1:3" x14ac:dyDescent="0.25">
      <c r="A250" s="10">
        <v>1140</v>
      </c>
      <c r="B250">
        <v>1</v>
      </c>
      <c r="C250">
        <v>1140</v>
      </c>
    </row>
    <row r="251" spans="1:3" x14ac:dyDescent="0.25">
      <c r="A251" s="10">
        <v>1152</v>
      </c>
      <c r="B251">
        <v>1</v>
      </c>
      <c r="C251">
        <v>1152</v>
      </c>
    </row>
    <row r="252" spans="1:3" x14ac:dyDescent="0.25">
      <c r="A252" s="10">
        <v>1170</v>
      </c>
      <c r="B252">
        <v>1</v>
      </c>
      <c r="C252">
        <v>1170</v>
      </c>
    </row>
    <row r="253" spans="1:3" x14ac:dyDescent="0.25">
      <c r="A253" s="10">
        <v>1249</v>
      </c>
      <c r="B253">
        <v>1</v>
      </c>
      <c r="C253">
        <v>1249</v>
      </c>
    </row>
    <row r="254" spans="1:3" x14ac:dyDescent="0.25">
      <c r="A254" s="10">
        <v>1267</v>
      </c>
      <c r="B254">
        <v>1</v>
      </c>
      <c r="C254">
        <v>1267</v>
      </c>
    </row>
    <row r="255" spans="1:3" x14ac:dyDescent="0.25">
      <c r="A255" s="10">
        <v>1280</v>
      </c>
      <c r="B255">
        <v>1</v>
      </c>
      <c r="C255">
        <v>1280</v>
      </c>
    </row>
    <row r="256" spans="1:3" x14ac:dyDescent="0.25">
      <c r="A256" s="10">
        <v>1297</v>
      </c>
      <c r="B256">
        <v>1</v>
      </c>
      <c r="C256">
        <v>1297</v>
      </c>
    </row>
    <row r="257" spans="1:3" x14ac:dyDescent="0.25">
      <c r="A257" s="10">
        <v>1345</v>
      </c>
      <c r="B257">
        <v>1</v>
      </c>
      <c r="C257">
        <v>1345</v>
      </c>
    </row>
    <row r="258" spans="1:3" x14ac:dyDescent="0.25">
      <c r="A258" s="10">
        <v>1354</v>
      </c>
      <c r="B258">
        <v>1</v>
      </c>
      <c r="C258">
        <v>1354</v>
      </c>
    </row>
    <row r="259" spans="1:3" x14ac:dyDescent="0.25">
      <c r="A259" s="10">
        <v>1385</v>
      </c>
      <c r="B259">
        <v>1</v>
      </c>
      <c r="C259">
        <v>1385</v>
      </c>
    </row>
    <row r="260" spans="1:3" x14ac:dyDescent="0.25">
      <c r="A260" s="10">
        <v>1396</v>
      </c>
      <c r="B260">
        <v>2</v>
      </c>
      <c r="C260">
        <v>2792</v>
      </c>
    </row>
    <row r="261" spans="1:3" x14ac:dyDescent="0.25">
      <c r="A261" s="10">
        <v>1425</v>
      </c>
      <c r="B261">
        <v>1</v>
      </c>
      <c r="C261">
        <v>1425</v>
      </c>
    </row>
    <row r="262" spans="1:3" x14ac:dyDescent="0.25">
      <c r="A262" s="10">
        <v>1442</v>
      </c>
      <c r="B262">
        <v>1</v>
      </c>
      <c r="C262">
        <v>1442</v>
      </c>
    </row>
    <row r="263" spans="1:3" x14ac:dyDescent="0.25">
      <c r="A263" s="10">
        <v>1460</v>
      </c>
      <c r="B263">
        <v>1</v>
      </c>
      <c r="C263">
        <v>1460</v>
      </c>
    </row>
    <row r="264" spans="1:3" x14ac:dyDescent="0.25">
      <c r="A264" s="10">
        <v>1467</v>
      </c>
      <c r="B264">
        <v>1</v>
      </c>
      <c r="C264">
        <v>1467</v>
      </c>
    </row>
    <row r="265" spans="1:3" x14ac:dyDescent="0.25">
      <c r="A265" s="10">
        <v>1470</v>
      </c>
      <c r="B265">
        <v>1</v>
      </c>
      <c r="C265">
        <v>1470</v>
      </c>
    </row>
    <row r="266" spans="1:3" x14ac:dyDescent="0.25">
      <c r="A266" s="10">
        <v>1518</v>
      </c>
      <c r="B266">
        <v>1</v>
      </c>
      <c r="C266">
        <v>1518</v>
      </c>
    </row>
    <row r="267" spans="1:3" x14ac:dyDescent="0.25">
      <c r="A267" s="10">
        <v>1539</v>
      </c>
      <c r="B267">
        <v>1</v>
      </c>
      <c r="C267">
        <v>1539</v>
      </c>
    </row>
    <row r="268" spans="1:3" x14ac:dyDescent="0.25">
      <c r="A268" s="10">
        <v>1548</v>
      </c>
      <c r="B268">
        <v>1</v>
      </c>
      <c r="C268">
        <v>1548</v>
      </c>
    </row>
    <row r="269" spans="1:3" x14ac:dyDescent="0.25">
      <c r="A269" s="10">
        <v>1559</v>
      </c>
      <c r="B269">
        <v>1</v>
      </c>
      <c r="C269">
        <v>1559</v>
      </c>
    </row>
    <row r="270" spans="1:3" x14ac:dyDescent="0.25">
      <c r="A270" s="10">
        <v>1561</v>
      </c>
      <c r="B270">
        <v>1</v>
      </c>
      <c r="C270">
        <v>1561</v>
      </c>
    </row>
    <row r="271" spans="1:3" x14ac:dyDescent="0.25">
      <c r="A271" s="10">
        <v>1572</v>
      </c>
      <c r="B271">
        <v>1</v>
      </c>
      <c r="C271">
        <v>1572</v>
      </c>
    </row>
    <row r="272" spans="1:3" x14ac:dyDescent="0.25">
      <c r="A272" s="10">
        <v>1573</v>
      </c>
      <c r="B272">
        <v>1</v>
      </c>
      <c r="C272">
        <v>1573</v>
      </c>
    </row>
    <row r="273" spans="1:3" x14ac:dyDescent="0.25">
      <c r="A273" s="10">
        <v>1600</v>
      </c>
      <c r="B273">
        <v>1</v>
      </c>
      <c r="C273">
        <v>1600</v>
      </c>
    </row>
    <row r="274" spans="1:3" x14ac:dyDescent="0.25">
      <c r="A274" s="10">
        <v>1604</v>
      </c>
      <c r="B274">
        <v>1</v>
      </c>
      <c r="C274">
        <v>1604</v>
      </c>
    </row>
    <row r="275" spans="1:3" x14ac:dyDescent="0.25">
      <c r="A275" s="10">
        <v>1605</v>
      </c>
      <c r="B275">
        <v>1</v>
      </c>
      <c r="C275">
        <v>1605</v>
      </c>
    </row>
    <row r="276" spans="1:3" x14ac:dyDescent="0.25">
      <c r="A276" s="10">
        <v>1606</v>
      </c>
      <c r="B276">
        <v>1</v>
      </c>
      <c r="C276">
        <v>1606</v>
      </c>
    </row>
    <row r="277" spans="1:3" x14ac:dyDescent="0.25">
      <c r="A277" s="10">
        <v>1613</v>
      </c>
      <c r="B277">
        <v>1</v>
      </c>
      <c r="C277">
        <v>1613</v>
      </c>
    </row>
    <row r="278" spans="1:3" x14ac:dyDescent="0.25">
      <c r="A278" s="10">
        <v>1621</v>
      </c>
      <c r="B278">
        <v>1</v>
      </c>
      <c r="C278">
        <v>1621</v>
      </c>
    </row>
    <row r="279" spans="1:3" x14ac:dyDescent="0.25">
      <c r="A279" s="10">
        <v>1629</v>
      </c>
      <c r="B279">
        <v>1</v>
      </c>
      <c r="C279">
        <v>1629</v>
      </c>
    </row>
    <row r="280" spans="1:3" x14ac:dyDescent="0.25">
      <c r="A280" s="10">
        <v>1681</v>
      </c>
      <c r="B280">
        <v>1</v>
      </c>
      <c r="C280">
        <v>1681</v>
      </c>
    </row>
    <row r="281" spans="1:3" x14ac:dyDescent="0.25">
      <c r="A281" s="10">
        <v>1684</v>
      </c>
      <c r="B281">
        <v>1</v>
      </c>
      <c r="C281">
        <v>1684</v>
      </c>
    </row>
    <row r="282" spans="1:3" x14ac:dyDescent="0.25">
      <c r="A282" s="10">
        <v>1690</v>
      </c>
      <c r="B282">
        <v>1</v>
      </c>
      <c r="C282">
        <v>1690</v>
      </c>
    </row>
    <row r="283" spans="1:3" x14ac:dyDescent="0.25">
      <c r="A283" s="10">
        <v>1697</v>
      </c>
      <c r="B283">
        <v>1</v>
      </c>
      <c r="C283">
        <v>1697</v>
      </c>
    </row>
    <row r="284" spans="1:3" x14ac:dyDescent="0.25">
      <c r="A284" s="10">
        <v>1703</v>
      </c>
      <c r="B284">
        <v>1</v>
      </c>
      <c r="C284">
        <v>1703</v>
      </c>
    </row>
    <row r="285" spans="1:3" x14ac:dyDescent="0.25">
      <c r="A285" s="10">
        <v>1713</v>
      </c>
      <c r="B285">
        <v>1</v>
      </c>
      <c r="C285">
        <v>1713</v>
      </c>
    </row>
    <row r="286" spans="1:3" x14ac:dyDescent="0.25">
      <c r="A286" s="10">
        <v>1773</v>
      </c>
      <c r="B286">
        <v>1</v>
      </c>
      <c r="C286">
        <v>1773</v>
      </c>
    </row>
    <row r="287" spans="1:3" x14ac:dyDescent="0.25">
      <c r="A287" s="10">
        <v>1782</v>
      </c>
      <c r="B287">
        <v>1</v>
      </c>
      <c r="C287">
        <v>1782</v>
      </c>
    </row>
    <row r="288" spans="1:3" x14ac:dyDescent="0.25">
      <c r="A288" s="10">
        <v>1784</v>
      </c>
      <c r="B288">
        <v>1</v>
      </c>
      <c r="C288">
        <v>1784</v>
      </c>
    </row>
    <row r="289" spans="1:3" x14ac:dyDescent="0.25">
      <c r="A289" s="10">
        <v>1785</v>
      </c>
      <c r="B289">
        <v>1</v>
      </c>
      <c r="C289">
        <v>1785</v>
      </c>
    </row>
    <row r="290" spans="1:3" x14ac:dyDescent="0.25">
      <c r="A290" s="10">
        <v>1797</v>
      </c>
      <c r="B290">
        <v>1</v>
      </c>
      <c r="C290">
        <v>1797</v>
      </c>
    </row>
    <row r="291" spans="1:3" x14ac:dyDescent="0.25">
      <c r="A291" s="10">
        <v>1815</v>
      </c>
      <c r="B291">
        <v>1</v>
      </c>
      <c r="C291">
        <v>1815</v>
      </c>
    </row>
    <row r="292" spans="1:3" x14ac:dyDescent="0.25">
      <c r="A292" s="10">
        <v>1821</v>
      </c>
      <c r="B292">
        <v>1</v>
      </c>
      <c r="C292">
        <v>1821</v>
      </c>
    </row>
    <row r="293" spans="1:3" x14ac:dyDescent="0.25">
      <c r="A293" s="10">
        <v>1866</v>
      </c>
      <c r="B293">
        <v>1</v>
      </c>
      <c r="C293">
        <v>1866</v>
      </c>
    </row>
    <row r="294" spans="1:3" x14ac:dyDescent="0.25">
      <c r="A294" s="10">
        <v>1884</v>
      </c>
      <c r="B294">
        <v>1</v>
      </c>
      <c r="C294">
        <v>1884</v>
      </c>
    </row>
    <row r="295" spans="1:3" x14ac:dyDescent="0.25">
      <c r="A295" s="10">
        <v>1887</v>
      </c>
      <c r="B295">
        <v>1</v>
      </c>
      <c r="C295">
        <v>1887</v>
      </c>
    </row>
    <row r="296" spans="1:3" x14ac:dyDescent="0.25">
      <c r="A296" s="10">
        <v>1894</v>
      </c>
      <c r="B296">
        <v>1</v>
      </c>
      <c r="C296">
        <v>1894</v>
      </c>
    </row>
    <row r="297" spans="1:3" x14ac:dyDescent="0.25">
      <c r="A297" s="10">
        <v>1902</v>
      </c>
      <c r="B297">
        <v>1</v>
      </c>
      <c r="C297">
        <v>1902</v>
      </c>
    </row>
    <row r="298" spans="1:3" x14ac:dyDescent="0.25">
      <c r="A298" s="10">
        <v>1917</v>
      </c>
      <c r="B298">
        <v>1</v>
      </c>
      <c r="C298">
        <v>1917</v>
      </c>
    </row>
    <row r="299" spans="1:3" x14ac:dyDescent="0.25">
      <c r="A299" s="10">
        <v>1965</v>
      </c>
      <c r="B299">
        <v>1</v>
      </c>
      <c r="C299">
        <v>1965</v>
      </c>
    </row>
    <row r="300" spans="1:3" x14ac:dyDescent="0.25">
      <c r="A300" s="10">
        <v>1989</v>
      </c>
      <c r="B300">
        <v>1</v>
      </c>
      <c r="C300">
        <v>1989</v>
      </c>
    </row>
    <row r="301" spans="1:3" x14ac:dyDescent="0.25">
      <c r="A301" s="10">
        <v>1991</v>
      </c>
      <c r="B301">
        <v>1</v>
      </c>
      <c r="C301">
        <v>1991</v>
      </c>
    </row>
    <row r="302" spans="1:3" x14ac:dyDescent="0.25">
      <c r="A302" s="10">
        <v>2013</v>
      </c>
      <c r="B302">
        <v>1</v>
      </c>
      <c r="C302">
        <v>2013</v>
      </c>
    </row>
    <row r="303" spans="1:3" x14ac:dyDescent="0.25">
      <c r="A303" s="10">
        <v>2038</v>
      </c>
      <c r="B303">
        <v>1</v>
      </c>
      <c r="C303">
        <v>2038</v>
      </c>
    </row>
    <row r="304" spans="1:3" x14ac:dyDescent="0.25">
      <c r="A304" s="10">
        <v>2043</v>
      </c>
      <c r="B304">
        <v>1</v>
      </c>
      <c r="C304">
        <v>2043</v>
      </c>
    </row>
    <row r="305" spans="1:3" x14ac:dyDescent="0.25">
      <c r="A305" s="10">
        <v>2053</v>
      </c>
      <c r="B305">
        <v>1</v>
      </c>
      <c r="C305">
        <v>2053</v>
      </c>
    </row>
    <row r="306" spans="1:3" x14ac:dyDescent="0.25">
      <c r="A306" s="10">
        <v>2080</v>
      </c>
      <c r="B306">
        <v>1</v>
      </c>
      <c r="C306">
        <v>2080</v>
      </c>
    </row>
    <row r="307" spans="1:3" x14ac:dyDescent="0.25">
      <c r="A307" s="10">
        <v>2100</v>
      </c>
      <c r="B307">
        <v>1</v>
      </c>
      <c r="C307">
        <v>2100</v>
      </c>
    </row>
    <row r="308" spans="1:3" x14ac:dyDescent="0.25">
      <c r="A308" s="10">
        <v>2105</v>
      </c>
      <c r="B308">
        <v>1</v>
      </c>
      <c r="C308">
        <v>2105</v>
      </c>
    </row>
    <row r="309" spans="1:3" x14ac:dyDescent="0.25">
      <c r="A309" s="10">
        <v>2106</v>
      </c>
      <c r="B309">
        <v>1</v>
      </c>
      <c r="C309">
        <v>2106</v>
      </c>
    </row>
    <row r="310" spans="1:3" x14ac:dyDescent="0.25">
      <c r="A310" s="10">
        <v>2107</v>
      </c>
      <c r="B310">
        <v>1</v>
      </c>
      <c r="C310">
        <v>2107</v>
      </c>
    </row>
    <row r="311" spans="1:3" x14ac:dyDescent="0.25">
      <c r="A311" s="10">
        <v>2120</v>
      </c>
      <c r="B311">
        <v>1</v>
      </c>
      <c r="C311">
        <v>2120</v>
      </c>
    </row>
    <row r="312" spans="1:3" x14ac:dyDescent="0.25">
      <c r="A312" s="10">
        <v>2144</v>
      </c>
      <c r="B312">
        <v>1</v>
      </c>
      <c r="C312">
        <v>2144</v>
      </c>
    </row>
    <row r="313" spans="1:3" x14ac:dyDescent="0.25">
      <c r="A313" s="10">
        <v>2188</v>
      </c>
      <c r="B313">
        <v>1</v>
      </c>
      <c r="C313">
        <v>2188</v>
      </c>
    </row>
    <row r="314" spans="1:3" x14ac:dyDescent="0.25">
      <c r="A314" s="10">
        <v>2218</v>
      </c>
      <c r="B314">
        <v>1</v>
      </c>
      <c r="C314">
        <v>2218</v>
      </c>
    </row>
    <row r="315" spans="1:3" x14ac:dyDescent="0.25">
      <c r="A315" s="10">
        <v>2220</v>
      </c>
      <c r="B315">
        <v>1</v>
      </c>
      <c r="C315">
        <v>2220</v>
      </c>
    </row>
    <row r="316" spans="1:3" x14ac:dyDescent="0.25">
      <c r="A316" s="10">
        <v>2230</v>
      </c>
      <c r="B316">
        <v>1</v>
      </c>
      <c r="C316">
        <v>2230</v>
      </c>
    </row>
    <row r="317" spans="1:3" x14ac:dyDescent="0.25">
      <c r="A317" s="10">
        <v>2237</v>
      </c>
      <c r="B317">
        <v>1</v>
      </c>
      <c r="C317">
        <v>2237</v>
      </c>
    </row>
    <row r="318" spans="1:3" x14ac:dyDescent="0.25">
      <c r="A318" s="10">
        <v>2261</v>
      </c>
      <c r="B318">
        <v>1</v>
      </c>
      <c r="C318">
        <v>2261</v>
      </c>
    </row>
    <row r="319" spans="1:3" x14ac:dyDescent="0.25">
      <c r="A319" s="10">
        <v>2266</v>
      </c>
      <c r="B319">
        <v>1</v>
      </c>
      <c r="C319">
        <v>2266</v>
      </c>
    </row>
    <row r="320" spans="1:3" x14ac:dyDescent="0.25">
      <c r="A320" s="10">
        <v>2283</v>
      </c>
      <c r="B320">
        <v>1</v>
      </c>
      <c r="C320">
        <v>2283</v>
      </c>
    </row>
    <row r="321" spans="1:3" x14ac:dyDescent="0.25">
      <c r="A321" s="10">
        <v>2289</v>
      </c>
      <c r="B321">
        <v>1</v>
      </c>
      <c r="C321">
        <v>2289</v>
      </c>
    </row>
    <row r="322" spans="1:3" x14ac:dyDescent="0.25">
      <c r="A322" s="10">
        <v>2293</v>
      </c>
      <c r="B322">
        <v>1</v>
      </c>
      <c r="C322">
        <v>2293</v>
      </c>
    </row>
    <row r="323" spans="1:3" x14ac:dyDescent="0.25">
      <c r="A323" s="10">
        <v>2320</v>
      </c>
      <c r="B323">
        <v>1</v>
      </c>
      <c r="C323">
        <v>2320</v>
      </c>
    </row>
    <row r="324" spans="1:3" x14ac:dyDescent="0.25">
      <c r="A324" s="10">
        <v>2326</v>
      </c>
      <c r="B324">
        <v>1</v>
      </c>
      <c r="C324">
        <v>2326</v>
      </c>
    </row>
    <row r="325" spans="1:3" x14ac:dyDescent="0.25">
      <c r="A325" s="10">
        <v>2331</v>
      </c>
      <c r="B325">
        <v>1</v>
      </c>
      <c r="C325">
        <v>2331</v>
      </c>
    </row>
    <row r="326" spans="1:3" x14ac:dyDescent="0.25">
      <c r="A326" s="10">
        <v>2346</v>
      </c>
      <c r="B326">
        <v>1</v>
      </c>
      <c r="C326">
        <v>2346</v>
      </c>
    </row>
    <row r="327" spans="1:3" x14ac:dyDescent="0.25">
      <c r="A327" s="10">
        <v>2353</v>
      </c>
      <c r="B327">
        <v>1</v>
      </c>
      <c r="C327">
        <v>2353</v>
      </c>
    </row>
    <row r="328" spans="1:3" x14ac:dyDescent="0.25">
      <c r="A328" s="10">
        <v>2409</v>
      </c>
      <c r="B328">
        <v>1</v>
      </c>
      <c r="C328">
        <v>2409</v>
      </c>
    </row>
    <row r="329" spans="1:3" x14ac:dyDescent="0.25">
      <c r="A329" s="10">
        <v>2414</v>
      </c>
      <c r="B329">
        <v>1</v>
      </c>
      <c r="C329">
        <v>2414</v>
      </c>
    </row>
    <row r="330" spans="1:3" x14ac:dyDescent="0.25">
      <c r="A330" s="10">
        <v>2431</v>
      </c>
      <c r="B330">
        <v>1</v>
      </c>
      <c r="C330">
        <v>2431</v>
      </c>
    </row>
    <row r="331" spans="1:3" x14ac:dyDescent="0.25">
      <c r="A331" s="10">
        <v>2436</v>
      </c>
      <c r="B331">
        <v>1</v>
      </c>
      <c r="C331">
        <v>2436</v>
      </c>
    </row>
    <row r="332" spans="1:3" x14ac:dyDescent="0.25">
      <c r="A332" s="10">
        <v>2441</v>
      </c>
      <c r="B332">
        <v>1</v>
      </c>
      <c r="C332">
        <v>2441</v>
      </c>
    </row>
    <row r="333" spans="1:3" x14ac:dyDescent="0.25">
      <c r="A333" s="10">
        <v>2443</v>
      </c>
      <c r="B333">
        <v>2</v>
      </c>
      <c r="C333">
        <v>4886</v>
      </c>
    </row>
    <row r="334" spans="1:3" x14ac:dyDescent="0.25">
      <c r="A334" s="10">
        <v>2468</v>
      </c>
      <c r="B334">
        <v>1</v>
      </c>
      <c r="C334">
        <v>2468</v>
      </c>
    </row>
    <row r="335" spans="1:3" x14ac:dyDescent="0.25">
      <c r="A335" s="10">
        <v>2475</v>
      </c>
      <c r="B335">
        <v>1</v>
      </c>
      <c r="C335">
        <v>2475</v>
      </c>
    </row>
    <row r="336" spans="1:3" x14ac:dyDescent="0.25">
      <c r="A336" s="10">
        <v>2489</v>
      </c>
      <c r="B336">
        <v>1</v>
      </c>
      <c r="C336">
        <v>2489</v>
      </c>
    </row>
    <row r="337" spans="1:3" x14ac:dyDescent="0.25">
      <c r="A337" s="10">
        <v>2506</v>
      </c>
      <c r="B337">
        <v>1</v>
      </c>
      <c r="C337">
        <v>2506</v>
      </c>
    </row>
    <row r="338" spans="1:3" x14ac:dyDescent="0.25">
      <c r="A338" s="10">
        <v>2526</v>
      </c>
      <c r="B338">
        <v>1</v>
      </c>
      <c r="C338">
        <v>2526</v>
      </c>
    </row>
    <row r="339" spans="1:3" x14ac:dyDescent="0.25">
      <c r="A339" s="10">
        <v>2528</v>
      </c>
      <c r="B339">
        <v>1</v>
      </c>
      <c r="C339">
        <v>2528</v>
      </c>
    </row>
    <row r="340" spans="1:3" x14ac:dyDescent="0.25">
      <c r="A340" s="10">
        <v>2551</v>
      </c>
      <c r="B340">
        <v>1</v>
      </c>
      <c r="C340">
        <v>2551</v>
      </c>
    </row>
    <row r="341" spans="1:3" x14ac:dyDescent="0.25">
      <c r="A341" s="10">
        <v>2662</v>
      </c>
      <c r="B341">
        <v>1</v>
      </c>
      <c r="C341">
        <v>2662</v>
      </c>
    </row>
    <row r="342" spans="1:3" x14ac:dyDescent="0.25">
      <c r="A342" s="10">
        <v>2673</v>
      </c>
      <c r="B342">
        <v>1</v>
      </c>
      <c r="C342">
        <v>2673</v>
      </c>
    </row>
    <row r="343" spans="1:3" x14ac:dyDescent="0.25">
      <c r="A343" s="10">
        <v>2693</v>
      </c>
      <c r="B343">
        <v>1</v>
      </c>
      <c r="C343">
        <v>2693</v>
      </c>
    </row>
    <row r="344" spans="1:3" x14ac:dyDescent="0.25">
      <c r="A344" s="10">
        <v>2725</v>
      </c>
      <c r="B344">
        <v>1</v>
      </c>
      <c r="C344">
        <v>2725</v>
      </c>
    </row>
    <row r="345" spans="1:3" x14ac:dyDescent="0.25">
      <c r="A345" s="10">
        <v>2739</v>
      </c>
      <c r="B345">
        <v>1</v>
      </c>
      <c r="C345">
        <v>2739</v>
      </c>
    </row>
    <row r="346" spans="1:3" x14ac:dyDescent="0.25">
      <c r="A346" s="10">
        <v>2756</v>
      </c>
      <c r="B346">
        <v>1</v>
      </c>
      <c r="C346">
        <v>2756</v>
      </c>
    </row>
    <row r="347" spans="1:3" x14ac:dyDescent="0.25">
      <c r="A347" s="10">
        <v>2768</v>
      </c>
      <c r="B347">
        <v>1</v>
      </c>
      <c r="C347">
        <v>2768</v>
      </c>
    </row>
    <row r="348" spans="1:3" x14ac:dyDescent="0.25">
      <c r="A348" s="10">
        <v>2805</v>
      </c>
      <c r="B348">
        <v>1</v>
      </c>
      <c r="C348">
        <v>2805</v>
      </c>
    </row>
    <row r="349" spans="1:3" x14ac:dyDescent="0.25">
      <c r="A349" s="10">
        <v>2857</v>
      </c>
      <c r="B349">
        <v>1</v>
      </c>
      <c r="C349">
        <v>2857</v>
      </c>
    </row>
    <row r="350" spans="1:3" x14ac:dyDescent="0.25">
      <c r="A350" s="10">
        <v>2875</v>
      </c>
      <c r="B350">
        <v>1</v>
      </c>
      <c r="C350">
        <v>2875</v>
      </c>
    </row>
    <row r="351" spans="1:3" x14ac:dyDescent="0.25">
      <c r="A351" s="10">
        <v>2893</v>
      </c>
      <c r="B351">
        <v>1</v>
      </c>
      <c r="C351">
        <v>2893</v>
      </c>
    </row>
    <row r="352" spans="1:3" x14ac:dyDescent="0.25">
      <c r="A352" s="10">
        <v>2985</v>
      </c>
      <c r="B352">
        <v>1</v>
      </c>
      <c r="C352">
        <v>2985</v>
      </c>
    </row>
    <row r="353" spans="1:3" x14ac:dyDescent="0.25">
      <c r="A353" s="10">
        <v>3016</v>
      </c>
      <c r="B353">
        <v>1</v>
      </c>
      <c r="C353">
        <v>3016</v>
      </c>
    </row>
    <row r="354" spans="1:3" x14ac:dyDescent="0.25">
      <c r="A354" s="10">
        <v>3036</v>
      </c>
      <c r="B354">
        <v>1</v>
      </c>
      <c r="C354">
        <v>3036</v>
      </c>
    </row>
    <row r="355" spans="1:3" x14ac:dyDescent="0.25">
      <c r="A355" s="10">
        <v>3059</v>
      </c>
      <c r="B355">
        <v>1</v>
      </c>
      <c r="C355">
        <v>3059</v>
      </c>
    </row>
    <row r="356" spans="1:3" x14ac:dyDescent="0.25">
      <c r="A356" s="10">
        <v>3063</v>
      </c>
      <c r="B356">
        <v>1</v>
      </c>
      <c r="C356">
        <v>3063</v>
      </c>
    </row>
    <row r="357" spans="1:3" x14ac:dyDescent="0.25">
      <c r="A357" s="10">
        <v>3116</v>
      </c>
      <c r="B357">
        <v>1</v>
      </c>
      <c r="C357">
        <v>3116</v>
      </c>
    </row>
    <row r="358" spans="1:3" x14ac:dyDescent="0.25">
      <c r="A358" s="10">
        <v>3131</v>
      </c>
      <c r="B358">
        <v>1</v>
      </c>
      <c r="C358">
        <v>3131</v>
      </c>
    </row>
    <row r="359" spans="1:3" x14ac:dyDescent="0.25">
      <c r="A359" s="10">
        <v>3177</v>
      </c>
      <c r="B359">
        <v>1</v>
      </c>
      <c r="C359">
        <v>3177</v>
      </c>
    </row>
    <row r="360" spans="1:3" x14ac:dyDescent="0.25">
      <c r="A360" s="10">
        <v>3205</v>
      </c>
      <c r="B360">
        <v>1</v>
      </c>
      <c r="C360">
        <v>3205</v>
      </c>
    </row>
    <row r="361" spans="1:3" x14ac:dyDescent="0.25">
      <c r="A361" s="10">
        <v>3272</v>
      </c>
      <c r="B361">
        <v>1</v>
      </c>
      <c r="C361">
        <v>3272</v>
      </c>
    </row>
    <row r="362" spans="1:3" x14ac:dyDescent="0.25">
      <c r="A362" s="10">
        <v>3308</v>
      </c>
      <c r="B362">
        <v>1</v>
      </c>
      <c r="C362">
        <v>3308</v>
      </c>
    </row>
    <row r="363" spans="1:3" x14ac:dyDescent="0.25">
      <c r="A363" s="10">
        <v>3318</v>
      </c>
      <c r="B363">
        <v>1</v>
      </c>
      <c r="C363">
        <v>3318</v>
      </c>
    </row>
    <row r="364" spans="1:3" x14ac:dyDescent="0.25">
      <c r="A364" s="10">
        <v>3376</v>
      </c>
      <c r="B364">
        <v>1</v>
      </c>
      <c r="C364">
        <v>3376</v>
      </c>
    </row>
    <row r="365" spans="1:3" x14ac:dyDescent="0.25">
      <c r="A365" s="10">
        <v>3388</v>
      </c>
      <c r="B365">
        <v>1</v>
      </c>
      <c r="C365">
        <v>3388</v>
      </c>
    </row>
    <row r="366" spans="1:3" x14ac:dyDescent="0.25">
      <c r="A366" s="10">
        <v>3533</v>
      </c>
      <c r="B366">
        <v>1</v>
      </c>
      <c r="C366">
        <v>3533</v>
      </c>
    </row>
    <row r="367" spans="1:3" x14ac:dyDescent="0.25">
      <c r="A367" s="10">
        <v>3537</v>
      </c>
      <c r="B367">
        <v>1</v>
      </c>
      <c r="C367">
        <v>3537</v>
      </c>
    </row>
    <row r="368" spans="1:3" x14ac:dyDescent="0.25">
      <c r="A368" s="10">
        <v>3594</v>
      </c>
      <c r="B368">
        <v>1</v>
      </c>
      <c r="C368">
        <v>3594</v>
      </c>
    </row>
    <row r="369" spans="1:3" x14ac:dyDescent="0.25">
      <c r="A369" s="10">
        <v>3596</v>
      </c>
      <c r="B369">
        <v>1</v>
      </c>
      <c r="C369">
        <v>3596</v>
      </c>
    </row>
    <row r="370" spans="1:3" x14ac:dyDescent="0.25">
      <c r="A370" s="10">
        <v>3657</v>
      </c>
      <c r="B370">
        <v>1</v>
      </c>
      <c r="C370">
        <v>3657</v>
      </c>
    </row>
    <row r="371" spans="1:3" x14ac:dyDescent="0.25">
      <c r="A371" s="10">
        <v>3727</v>
      </c>
      <c r="B371">
        <v>1</v>
      </c>
      <c r="C371">
        <v>3727</v>
      </c>
    </row>
    <row r="372" spans="1:3" x14ac:dyDescent="0.25">
      <c r="A372" s="10">
        <v>3742</v>
      </c>
      <c r="B372">
        <v>1</v>
      </c>
      <c r="C372">
        <v>3742</v>
      </c>
    </row>
    <row r="373" spans="1:3" x14ac:dyDescent="0.25">
      <c r="A373" s="10">
        <v>3777</v>
      </c>
      <c r="B373">
        <v>1</v>
      </c>
      <c r="C373">
        <v>3777</v>
      </c>
    </row>
    <row r="374" spans="1:3" x14ac:dyDescent="0.25">
      <c r="A374" s="10">
        <v>3934</v>
      </c>
      <c r="B374">
        <v>1</v>
      </c>
      <c r="C374">
        <v>3934</v>
      </c>
    </row>
    <row r="375" spans="1:3" x14ac:dyDescent="0.25">
      <c r="A375" s="10">
        <v>4006</v>
      </c>
      <c r="B375">
        <v>1</v>
      </c>
      <c r="C375">
        <v>4006</v>
      </c>
    </row>
    <row r="376" spans="1:3" x14ac:dyDescent="0.25">
      <c r="A376" s="10">
        <v>4065</v>
      </c>
      <c r="B376">
        <v>1</v>
      </c>
      <c r="C376">
        <v>4065</v>
      </c>
    </row>
    <row r="377" spans="1:3" x14ac:dyDescent="0.25">
      <c r="A377" s="10">
        <v>4233</v>
      </c>
      <c r="B377">
        <v>1</v>
      </c>
      <c r="C377">
        <v>4233</v>
      </c>
    </row>
    <row r="378" spans="1:3" x14ac:dyDescent="0.25">
      <c r="A378" s="10">
        <v>4289</v>
      </c>
      <c r="B378">
        <v>1</v>
      </c>
      <c r="C378">
        <v>4289</v>
      </c>
    </row>
    <row r="379" spans="1:3" x14ac:dyDescent="0.25">
      <c r="A379" s="10">
        <v>4358</v>
      </c>
      <c r="B379">
        <v>1</v>
      </c>
      <c r="C379">
        <v>4358</v>
      </c>
    </row>
    <row r="380" spans="1:3" x14ac:dyDescent="0.25">
      <c r="A380" s="10">
        <v>4498</v>
      </c>
      <c r="B380">
        <v>1</v>
      </c>
      <c r="C380">
        <v>4498</v>
      </c>
    </row>
    <row r="381" spans="1:3" x14ac:dyDescent="0.25">
      <c r="A381" s="10">
        <v>4799</v>
      </c>
      <c r="B381">
        <v>1</v>
      </c>
      <c r="C381">
        <v>4799</v>
      </c>
    </row>
    <row r="382" spans="1:3" x14ac:dyDescent="0.25">
      <c r="A382" s="10">
        <v>5139</v>
      </c>
      <c r="B382">
        <v>1</v>
      </c>
      <c r="C382">
        <v>5139</v>
      </c>
    </row>
    <row r="383" spans="1:3" x14ac:dyDescent="0.25">
      <c r="A383" s="10">
        <v>5168</v>
      </c>
      <c r="B383">
        <v>1</v>
      </c>
      <c r="C383">
        <v>5168</v>
      </c>
    </row>
    <row r="384" spans="1:3" x14ac:dyDescent="0.25">
      <c r="A384" s="10">
        <v>5180</v>
      </c>
      <c r="B384">
        <v>1</v>
      </c>
      <c r="C384">
        <v>5180</v>
      </c>
    </row>
    <row r="385" spans="1:3" x14ac:dyDescent="0.25">
      <c r="A385" s="10">
        <v>5203</v>
      </c>
      <c r="B385">
        <v>1</v>
      </c>
      <c r="C385">
        <v>5203</v>
      </c>
    </row>
    <row r="386" spans="1:3" x14ac:dyDescent="0.25">
      <c r="A386" s="10">
        <v>5419</v>
      </c>
      <c r="B386">
        <v>1</v>
      </c>
      <c r="C386">
        <v>5419</v>
      </c>
    </row>
    <row r="387" spans="1:3" x14ac:dyDescent="0.25">
      <c r="A387" s="10">
        <v>5512</v>
      </c>
      <c r="B387">
        <v>1</v>
      </c>
      <c r="C387">
        <v>5512</v>
      </c>
    </row>
    <row r="388" spans="1:3" x14ac:dyDescent="0.25">
      <c r="A388" s="10">
        <v>5880</v>
      </c>
      <c r="B388">
        <v>1</v>
      </c>
      <c r="C388">
        <v>5880</v>
      </c>
    </row>
    <row r="389" spans="1:3" x14ac:dyDescent="0.25">
      <c r="A389" s="10">
        <v>5966</v>
      </c>
      <c r="B389">
        <v>1</v>
      </c>
      <c r="C389">
        <v>5966</v>
      </c>
    </row>
    <row r="390" spans="1:3" x14ac:dyDescent="0.25">
      <c r="A390" s="10">
        <v>6212</v>
      </c>
      <c r="B390">
        <v>1</v>
      </c>
      <c r="C390">
        <v>6212</v>
      </c>
    </row>
    <row r="391" spans="1:3" x14ac:dyDescent="0.25">
      <c r="A391" s="10">
        <v>6286</v>
      </c>
      <c r="B391">
        <v>1</v>
      </c>
      <c r="C391">
        <v>6286</v>
      </c>
    </row>
    <row r="392" spans="1:3" x14ac:dyDescent="0.25">
      <c r="A392" s="10">
        <v>6406</v>
      </c>
      <c r="B392">
        <v>1</v>
      </c>
      <c r="C392">
        <v>6406</v>
      </c>
    </row>
    <row r="393" spans="1:3" x14ac:dyDescent="0.25">
      <c r="A393" s="10">
        <v>6465</v>
      </c>
      <c r="B393">
        <v>1</v>
      </c>
      <c r="C393">
        <v>6465</v>
      </c>
    </row>
    <row r="394" spans="1:3" x14ac:dyDescent="0.25">
      <c r="A394" s="10">
        <v>7295</v>
      </c>
      <c r="B394">
        <v>1</v>
      </c>
      <c r="C394">
        <v>7295</v>
      </c>
    </row>
    <row r="395" spans="1:3" x14ac:dyDescent="0.25">
      <c r="A395" s="7" t="s">
        <v>2067</v>
      </c>
      <c r="B395">
        <v>565</v>
      </c>
      <c r="C395">
        <v>480898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category &amp; outcome</vt:lpstr>
      <vt:lpstr>sub-category &amp; outcome</vt:lpstr>
      <vt:lpstr>Months &amp; Outcome</vt:lpstr>
      <vt:lpstr>Goal Analysis</vt:lpstr>
      <vt:lpstr>Statistical Analysis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Jeremy Morris</cp:lastModifiedBy>
  <dcterms:created xsi:type="dcterms:W3CDTF">2021-09-29T18:52:28Z</dcterms:created>
  <dcterms:modified xsi:type="dcterms:W3CDTF">2024-03-07T04:59:16Z</dcterms:modified>
</cp:coreProperties>
</file>