
<file path=[Content_Types].xml><?xml version="1.0" encoding="utf-8"?>
<Types xmlns="http://schemas.openxmlformats.org/package/2006/content-types">
  <Default ContentType="image/jpeg" Extension="jpg"/>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cond State Inv." sheetId="1" r:id="rId4"/>
  </sheets>
  <definedNames>
    <definedName hidden="1" localSheetId="0" name="_xlnm._FilterDatabase">'Second State Inv.'!$A$4:$AC$4</definedName>
  </definedNames>
  <calcPr/>
</workbook>
</file>

<file path=xl/sharedStrings.xml><?xml version="1.0" encoding="utf-8"?>
<sst xmlns="http://schemas.openxmlformats.org/spreadsheetml/2006/main" count="312" uniqueCount="218">
  <si>
    <t>Second State - Current Print Inventory</t>
  </si>
  <si>
    <t>Print Size (in)</t>
  </si>
  <si>
    <t>Sale Estimate</t>
  </si>
  <si>
    <t>#</t>
  </si>
  <si>
    <t>Images</t>
  </si>
  <si>
    <t>Catalog Number</t>
  </si>
  <si>
    <t>Artist</t>
  </si>
  <si>
    <t>Title</t>
  </si>
  <si>
    <t>Year</t>
  </si>
  <si>
    <t>Medium</t>
  </si>
  <si>
    <t>Height</t>
  </si>
  <si>
    <t>Width</t>
  </si>
  <si>
    <t>Hammer Price ($)</t>
  </si>
  <si>
    <t>($, €, £, etc.)</t>
  </si>
  <si>
    <t>w/ Premium ($)</t>
  </si>
  <si>
    <t>Paid By</t>
  </si>
  <si>
    <t>Paid - Oliver</t>
  </si>
  <si>
    <t>Paid - Fred</t>
  </si>
  <si>
    <t>Paid - Jeremy</t>
  </si>
  <si>
    <t>Purchase Shipping Cost</t>
  </si>
  <si>
    <t>Purchase Shipping - Paid By</t>
  </si>
  <si>
    <t>Purchase Shipping – Paid Jeremy</t>
  </si>
  <si>
    <t>Purchase Shipping – Paid Fred</t>
  </si>
  <si>
    <t>Purchase Shipping – Paid Oliver</t>
  </si>
  <si>
    <t>Purchase Date</t>
  </si>
  <si>
    <t>Purchased from</t>
  </si>
  <si>
    <t>Description/Notes</t>
  </si>
  <si>
    <t>Low</t>
  </si>
  <si>
    <t>High</t>
  </si>
  <si>
    <t>Possible Sale @</t>
  </si>
  <si>
    <t>Status</t>
  </si>
  <si>
    <t>Location</t>
  </si>
  <si>
    <t>DETAILS/LISTING INFO</t>
  </si>
  <si>
    <t>Mourlot 284; cf. Cramer books 43</t>
  </si>
  <si>
    <t>Chagall, Marc</t>
  </si>
  <si>
    <t>Le profile et l’enfant rouge</t>
  </si>
  <si>
    <t>Lithograph in colors</t>
  </si>
  <si>
    <t>Oliver</t>
  </si>
  <si>
    <t xml:space="preserve">Mainichi </t>
  </si>
  <si>
    <t xml:space="preserve">From Chagall Lithographe, Tome I. On Arches, signed in pencil, numbered 11/40 (Mourlot only calls for a de luxe edition of 100), published by André Sauret, with margins, some pale discoloration, otherwise generally in good condition   L. 330 x 277mm., S. 475 x 325mm. </t>
  </si>
  <si>
    <t>Marc Chagall’s Le profil et l’enfant rouge (1960) is a luminous lithograph created during one of the most prolific periods of his career, when he collaborated extensively with the master printer Fernand Mourlot in Paris. This work was included in Chagall Lithographe, Tome I, a landmark volume that helped establish his reputation as one of the greatest modern printmakers. Chagall’s lithographs are celebrated for their dreamlike quality, rich colors, and fusion of personal memory, folklore, and biblical symbolism—often evoking a sense of poetic wonder. With its small edition size and connection to the deluxe publication, this piece exemplifies the technical brilliance and imaginative spirit that made Chagall’s graphic works so influential in 20th-century art.</t>
  </si>
  <si>
    <t>Kaikai Kiki Co., Ltd., Tokyo</t>
  </si>
  <si>
    <t>Murakami, Takeshi</t>
  </si>
  <si>
    <t>Hypha</t>
  </si>
  <si>
    <t>Offset lithograph</t>
  </si>
  <si>
    <t xml:space="preserve">Hand signed  lower right - "Hypha will cover the world, little by little. 'We should be able to get our hands on that door to the alien world soon. Wait 'til we get there!'" - Shipping cost +$500 with the chagall 'Le profile et l'enfant rouge' </t>
  </si>
  <si>
    <t>Takeshi Murakami’s Hypha (2007) reflects his signature blending of contemporary pop culture with traditional Japanese artistic sensibilities, a style often described as “Superflat.” The title references the branching filaments of fungi, which grow and spread invisibly—an idea Murakami has linked to how art and ideas permeate global culture. By the mid-2000s, Murakami was already an international art star, collaborating with major brands like Louis Vuitton and shaping the intersection of fine art and commercial design. Works like Hypha embody both playful surface appeal and deeper commentary on organic growth, globalization, and the interconnectedness of cultural production.</t>
  </si>
  <si>
    <t>A picture of the blessed lion who stares at death</t>
  </si>
  <si>
    <t>Offset Lithograph</t>
  </si>
  <si>
    <t>Signed, numbered and dated 'Takashi Murakami lower right; printed with artist's copyright and titled
Published by Kaikai Kiki Co., Ltd., Tokyo in 2009. Takashi Murakami, A picture of the blessed lion who stares at death, offset print, Ed. 100 (per that entry), 27 3/8 × 54 7/8 in, Mainichi Auction Inc., Paintings, prints and sculpture, Tokyo, 4 Oct 2024, lot 540, illustrated p.149.</t>
  </si>
  <si>
    <t>Takashi Murakami’s A Picture of the Blessed Lion Who Stares at Death (2009) is a striking example of his fusion of Buddhist iconography with contemporary pop aesthetics. The lion, a traditional guardian figure in East Asian art and temples, is reimagined through Murakami’s vivid colors and stylized forms, embodying both strength and spiritual transcendence. Created under his Kaikai Kiki studio in Tokyo, the work reflects his practice of producing limited-edition prints that make his art accessible while maintaining high artistic value. This piece also illustrates Murakami’s ongoing dialogue between life, death, and enlightenment, central themes in his body of work that bridge tradition and modernity.</t>
  </si>
  <si>
    <t>And then, when that's done…</t>
  </si>
  <si>
    <t>19 3/4</t>
  </si>
  <si>
    <t>Tajan</t>
  </si>
  <si>
    <t>Offset lithograph. Signed and numbered "179/300. Framed
50 x 50 CM - 19 3/4 x 19 3/4 IN. Published by Kaikai Kiki Co., Ltd., Tokyo. Ref.: Kaikai Kiki (2008) Takashi Murakami Prints: “My First Art” Series; Tajan, Paris, 17 Nov 2010, lot 157, ill. p.112.</t>
  </si>
  <si>
    <t>Takashi Murakami’s And then, when that’s done… (2009) continues his exploration of the iconic “DOB” character, often interpreted as an alter ego and commentary on the commercialization of contemporary culture. Rendered here as an offset lithograph, the work exemplifies Murakami’s “Superflat” aesthetic, merging the slick surfaces of pop art with the layered references of traditional Japanese painting. The character’s wide-eyed, almost manic expression embodies both playful charm and unsettling intensity, reflecting Murakami’s interest in the dualities of innocence and anxiety within modern society. Published by Kaikai Kiki Co., Ltd. in Tokyo and produced in a limited edition of 300, the print underscores Murakami’s commitment to making his art accessible to a broad audience while retaining the exclusivity of fine art production. Exhibited and sold internationally, this piece demonstrates the enduring appeal of Murakami’s visual language, which seamlessly bridges high art, mass media, and global consumer culture.</t>
  </si>
  <si>
    <t>Klipstein 240; Knesebeck 250</t>
  </si>
  <si>
    <t>Kollwitz, Käthe</t>
  </si>
  <si>
    <t>Zwei schwatzende Frauen mit zwei Kindern</t>
  </si>
  <si>
    <t>Lithograph</t>
  </si>
  <si>
    <t>15 5/8</t>
  </si>
  <si>
    <t>10 1/4</t>
  </si>
  <si>
    <t>Swann Auction Galleries</t>
  </si>
  <si>
    <t>Edition of 150; signed in pencil; Klipstein 240; Knesebeck 250; Lot 113</t>
  </si>
  <si>
    <t>Käthe Kollwitz was a German artist celebrated for her powerful portrayals of human suffering and resilience. This print (Klipstein 240; Knesebeck 250) is one of her iconic graphic works, noted for its stark emotional intensity and masterful draftsmanship. Kollwitz’s etchings and lithographs remain central to 20th-century German Expressionism.</t>
  </si>
  <si>
    <t>Mourlot 500</t>
  </si>
  <si>
    <t>Miró, Joan</t>
  </si>
  <si>
    <t>Exhibition XXII Salon de Mai</t>
  </si>
  <si>
    <t>Color lithograph</t>
  </si>
  <si>
    <t>26 1/2</t>
  </si>
  <si>
    <t>20 3/8</t>
  </si>
  <si>
    <t>Signed and numbered 44/100; printed by Mourlot, Paris; published by Salon de Mai, Paris; Mourlot 500; Lot 203</t>
  </si>
  <si>
    <t>Joan Miró’s Mourlot 500 belongs to his prolific body of color lithographs produced in collaboration with the master printer Fernand Mourlot. This print exemplifies Miró’s signature biomorphic shapes, playful abstraction, and vibrant use of primary colors. Works from the Mourlot series are highly regarded for capturing Miró’s whimsical yet deeply modernist vision.</t>
  </si>
  <si>
    <t>Foster 34</t>
  </si>
  <si>
    <t>Rauschenberg, Robert</t>
  </si>
  <si>
    <t>Dawn Galley Print</t>
  </si>
  <si>
    <t>Offset print</t>
  </si>
  <si>
    <t>Clars Auction Gallery</t>
  </si>
  <si>
    <t>Pencil-signed and dated lower right; Listing ID 1-B6FKRT / 5198</t>
  </si>
  <si>
    <t>Robert Rauschenberg’s Foster 34 is part of his innovative printmaking practice, where he combined photographic imagery with experimental processes. A leading figure of post-war American art, Rauschenberg bridged Abstract Expressionism and Pop Art. This edition highlights his interest in layering, collage aesthetics, and the interplay between high art and mass culture.</t>
  </si>
  <si>
    <t>Fürst HGW 57</t>
  </si>
  <si>
    <t>Hundertwasser, Friedensreich</t>
  </si>
  <si>
    <t>Green Power</t>
  </si>
  <si>
    <t>Screenprint with metal embossing</t>
  </si>
  <si>
    <t>Freeman’s | Hindman</t>
  </si>
  <si>
    <t>Signed and numbered 145/249; published by Gruener Janura AG, Glarus &amp; Ugo Meneghini, Venice; printed by Studio Quattro, Venice; Lot 37</t>
  </si>
  <si>
    <t>Hundertwasser’s Fürst HGW 57 is an example of his vividly colored, organic print editions, filled with spirals, biomorphic forms, and architectural fantasy. Hundertwasser rejected straight lines in favor of nature’s irregularity, and his graphic works embody his ecological and humanist philosophy. This piece reflects his joyful, idiosyncratic visual language.</t>
  </si>
  <si>
    <t>Lankheit 829</t>
  </si>
  <si>
    <t>Marc, Franz</t>
  </si>
  <si>
    <t>Schlafende Hirtin</t>
  </si>
  <si>
    <t>Woodcut</t>
  </si>
  <si>
    <t>7 3/4</t>
  </si>
  <si>
    <t>9 3/8</t>
  </si>
  <si>
    <t>John Moran</t>
  </si>
  <si>
    <t>Woodcut printed from the original 1912 block on thin Japan paper; sheet c.7¾ × 9⅜ in. The print bears Marc’s stylised “M” plus widow’s signature and an estate stamp. Slight uninked horizontal line from a crack in the block; otherwise good. Estimate $7,000–$9,000; current bid $3,500.</t>
  </si>
  <si>
    <t>Franz Marc’s Schlafende Hirtin (1912) is a rare woodcut from the artist’s groundbreaking Der Blaue Reiter period. With its simplified forms and lyrical symbolism, the print reflects Marc’s search for spiritual harmony between humanity and nature. This impression, authenticated by Maria Marc’s signature and the estate stamp, is characteristic of the very limited editions that survive. A cornerstone of German Expressionist printmaking, it offers collectors a scarce opportunity to acquire a work that embodies both Marc’s artistic vision and the enduring legacy of early modernism.</t>
  </si>
  <si>
    <t>Wright 20</t>
  </si>
  <si>
    <t>Flint, Sir William Russell</t>
  </si>
  <si>
    <t>Slippery Steps</t>
  </si>
  <si>
    <t>Etching</t>
  </si>
  <si>
    <t>9 1/2</t>
  </si>
  <si>
    <t>6 3/4</t>
  </si>
  <si>
    <t>Bradford's</t>
  </si>
  <si>
    <t>Etching on paper, pencil‑signed lower right; numbered “XLVIII” (48/??), edition likely &lt;75. Plate ≈ 9.5 × 6.75 in. Great condition with slight wear. Classic British subject.</t>
  </si>
  <si>
    <t>Sir William Russell Flint’s Slippery Steps exemplifies the artist’s mastery of the etched line and his enduring fascination with atmosphere, elegance, and movement. Executed with exquisite control, the composition captures a fleeting, light-struck moment typical of Flint’s celebrated portrayals of women in intimate European settings. Printed on fine Whatman paper and delicately hand-signed by the artist, this impression conveys the silken tonal transitions and crisp draughtsmanship that define Flint’s best graphic work. Issued in a small numbered edition, Slippery Steps represents Flint’s ability to merge technical precision with poetic grace. For collectors of early-twentieth-century British etching, it stands as both a testament to the artist’s refinement and a touchstone of the “etching revival” that placed Flint among the leading printmakers of his generation.</t>
  </si>
  <si>
    <t>Gallery Ref. BD1043</t>
  </si>
  <si>
    <t>Bustion, Nathaniel</t>
  </si>
  <si>
    <t>African Girl</t>
  </si>
  <si>
    <t>Screenprint</t>
  </si>
  <si>
    <t>18 3/4</t>
  </si>
  <si>
    <t>13 1/4</t>
  </si>
  <si>
    <t>Screenprint on paper, pencil‑signed and numbered AP 4/15 (edition 15). Image 18.75 × 13.25 in; APs often sought after. Good; minor wear to frame. Extremely low current bid ($5) for a scarce African‑American edition.</t>
  </si>
  <si>
    <t>Screenprint on paper, pencil-signed lower right, artist’s proof 4/15. Created in 1997, Nathaniel Bustion’s African Girl embodies the artist’s vibrant engagement with identity, rhythm, and cultural memory. Using the layered luminosity of the screenprint medium, Bustion distills his subject into bold planes of color and sculptural contour, evoking both modernist abstraction and the visual cadences of African art. The poised figure—at once iconic and intimate—reflects Bustion’s lifelong exploration of Black womanhood and the strength and dignity of everyday experience. Printed in a rare artist’s proof edition of only fifteen impressions, this work demonstrates the meticulous craft and expressive power that define Bustion’s late-twentieth-century practice. With its dynamic balance of form and hue, African Girl stands as a compelling testament to the artist’s vision—bridging modern printmaking technique and the affirming spirit of the African diaspora in contemporary American art.</t>
  </si>
  <si>
    <t>Spies/Leppien 53/C</t>
  </si>
  <si>
    <t>Ernst, Max</t>
  </si>
  <si>
    <t>Zu Kurt Schwitters: La Loterie du Jardin Zoologique</t>
  </si>
  <si>
    <t>Etching, hand-colored</t>
  </si>
  <si>
    <t>4 3/4</t>
  </si>
  <si>
    <t>3 1/2</t>
  </si>
  <si>
    <r>
      <rPr>
        <rFont val="Calibri"/>
        <color theme="1"/>
        <sz val="12.0"/>
      </rPr>
      <t xml:space="preserve">Artist: Max Ernst (1891–1976). Medium: Etching with hand-coloring on paper. Signature: Pencil-signed lower right (“Max Ernst”). Edition: 2/12. Printer: Georges Visat. Publisher: Librairie Les Pas Perdus, Paris. Date: Circa 1951. Image size: 4.75 × 3.5 in (12 × 9 cm) Framed size: 14 × 11.75 in. Condition: Excellent, with light age wear. </t>
    </r>
    <r>
      <rPr>
        <rFont val="Calibri"/>
        <color rgb="FF52A7FC"/>
        <sz val="12.0"/>
        <u/>
      </rPr>
      <t>See Full Report Here</t>
    </r>
    <r>
      <rPr>
        <rFont val="Calibri"/>
        <color theme="1"/>
        <sz val="12.0"/>
      </rPr>
      <t>.</t>
    </r>
  </si>
  <si>
    <t>Max Ernst’s Zu: Kurt Schwitters, La Loterie du Jardin Zoologique (1951) is a rare etching with hand-coloring from a deluxe edition of only twelve impressions, printed by Georges Visat in Paris and published by Librairie Les Pas Perdus. The work pays homage to Ernst’s fellow Dadaist Kurt Schwitters, merging playful surrealist chance imagery with precise intaglio technique. Each impression was individually hand-colored, resulting in subtle variations and making every sheet unique. This impression, numbered 2/12, bears full provenance from its first recorded sale at Butterfield &amp; Butterfield in 1998 to its subsequent offering at Bradford’s Auction Gallery in 2025.</t>
  </si>
  <si>
    <t>Klipstein 122 / Richter ed. of 30</t>
  </si>
  <si>
    <t>Selbstbildnis</t>
  </si>
  <si>
    <t>Etching &amp; aquatint in sepia on wove paper</t>
  </si>
  <si>
    <t>5 1/2</t>
  </si>
  <si>
    <t>Split</t>
  </si>
  <si>
    <t>Waddington's</t>
  </si>
  <si>
    <t>Artist: Käthe Kollwitz (1867–1945). Medium: Etching and aquatint in sepia on wove paper. Signature: Pencil-signed lower right (“Käthe Kollwitz”); plate-signed lower right within image. Edition: From the edition of 30, published circa 1920 by Emil Richter, Dresden. Catalogue Raisonné: Klipstein 122 (VII state). Image size: 5.5 × 3.9 in (14 × 9.9 cm); sheet 12.8 × 9.6 in (32.5 × 24.5 cm). Provenance: Private Collection, Westmount QC → Waddington’s, Toronto (11 Apr 2019, Lot 175) → Private Collection, Toronto ON → Waddington’s Editions Sale (30 Oct 2025, Lot 14). Condition: Very good overall; minor surface accretions in upper-left and lower-right margins only. Notes: A finely printed, lifetime Richter-edition impression showing warm plate tone and full margins. See Full Report Here.</t>
  </si>
  <si>
    <t>Käthe Kollwitz’s Selbstbildnis (1912) is one of the artist’s most intimate and widely recognized etched self-portraits, executed at the height of her mature period. Printed in sepia aquatint and etching, this striking image belongs to the scarce Emil Richter edition of thirty impressions issued circa 1920. Each was hand-signed by Kollwitz, reflecting her personal oversight of the printing. The work demonstrates her masterful balance of strength and vulnerability through densely hatched lines and luminous chiaroscuro. This impression bears full, untrimmed margins and rich plate tone characteristic of early pulls. Its provenance traces from a private collection in Westmount, Quebec, to Waddington’s (Toronto) in 2019 and again in 2025, confirming a continuous and well-documented ownership history.</t>
  </si>
  <si>
    <t>Abe Catalogue #094 / Lifetime jizuri</t>
  </si>
  <si>
    <t>Yoshida, Hiroshi</t>
  </si>
  <si>
    <t>Study of a Nude (Shūsaku)</t>
  </si>
  <si>
    <t>Woodblock in colors with ink on wove paper</t>
  </si>
  <si>
    <t>On wove paper. Pencil-signed and titled in the lower margin; red jizuri (self-printed) seal in left margin. Edition: Lifetime edition printed under the artist’s supervision; Abe Catalogue #094. Image size: 14.6 × 9.8 in (37.1 × 24.8 cm). Provenance: Private Collection, Toronto ON → Waddington’s Editions Sale (30 Oct 2025, Lot 53). Condition: Good overall condition with minor scattered creases at edges and a small accretion in the lower-right corner; not examined out of frame. Notes: Richly inked impression with brilliant gold-mica background and delicate color transitions in the flesh tones—an outstanding example of Yoshida’s technical refinement.</t>
  </si>
  <si>
    <t>Hiroshi Yoshida’s Study of a Nude (Shūsaku) (1927) is among the artist’s rare Western-style figure studies, revealing his fusion of Japanese woodblock technique with European realism. Printed in subtle gradations of rose, ochre, and gold, the work exemplifies Yoshida’s technical brilliance and sensitivity to human form. Each lifetime impression bears the artist’s pencil signature, title, and the red jizuri (self-printed) seal—attesting that the print was pulled under Yoshida’s direct supervision at his Tokyo workshop. The present sheet, noted for its luminous mica background and well-preserved color balance, descends from a Toronto private collection and was acquired at Waddington’s Editions Sale (October 2025). Comparable impressions have achieved strong results at Mainichi Auction (Tokyo) and Bonhams (London), underscoring its desirability among collectors of early modern Japanese printmaking.</t>
  </si>
  <si>
    <t>Creekmore Fath, The Lithographs of Thomas Hart Benton, University of Texas Press, 1979, 42.</t>
  </si>
  <si>
    <t xml:space="preserve">Benton, Thomas Hart </t>
  </si>
  <si>
    <t>Aaron</t>
  </si>
  <si>
    <t xml:space="preserve">Lithograph </t>
  </si>
  <si>
    <t>12 3/4</t>
  </si>
  <si>
    <t>Circle Auction</t>
  </si>
  <si>
    <t>Pencil-signed and inscribed to the bottom margin. Circulated by Associated American Artists. Matted to 18" x 14", not framed.</t>
  </si>
  <si>
    <t>Of Aaron, Benton wrote: "Aaron with his staff. This old negro man was picked up by one of my students on East 18th St. in Kansas City and was persuaded to come to my class at the Kansas City Art Institute to pose. I painted a 3/4 length portrait of him with both hands showing around the staff. The portrait was purchase by The Philadelphia Academy in the early ’40s. This lithographic head was done from the painting." Literature: Creekmore Fath, The Lithographs of Thomas Hart Benton, University of Texas Press, 1979, 42. Condition: The sheet is not laid down. Full margins. Light tan crescent-shaped stain to the bottom margin.</t>
  </si>
  <si>
    <t>Bourcard and Goodfriend 128 v/IX</t>
  </si>
  <si>
    <t>Buhot, Felix</t>
  </si>
  <si>
    <t>L'Hiver A Paris</t>
  </si>
  <si>
    <t>etching, drypoint, aquatint, sulphur tint, softground and roulette</t>
  </si>
  <si>
    <t>9 5/16</t>
  </si>
  <si>
    <t>13 5/8</t>
  </si>
  <si>
    <t>Rachel Davis</t>
  </si>
  <si>
    <t>L'Hiver A Paris; etching, drypoint, aquatint, sulphur tint, softground and roulette, 1879.  9 5/16 x 13 5/8". Literature: Bourcard and Goodfriend 128 v/IX. Condition: Slightly light struck.</t>
  </si>
  <si>
    <t>A richly worked print combining etching, drypoint, aquatint, sulphur tint, softground, and roulette to capture a bustling Parisian winter street scene with atmospheric detail. From Buhot’s admired “noisy prints,” the sheet shows slight light-strike but retains strong impression and texture.</t>
  </si>
  <si>
    <t>McCarron 103</t>
  </si>
  <si>
    <t>Lewis, Martin</t>
  </si>
  <si>
    <t>Circus Night</t>
  </si>
  <si>
    <t>drypoint on laid paper</t>
  </si>
  <si>
    <t>12 1/8</t>
  </si>
  <si>
    <t>15 1/2</t>
  </si>
  <si>
    <t>Simpson</t>
  </si>
  <si>
    <t>Condition: with a shadow of toning around the image extending 1/2 inch into the margins. Otherwise no visible damage. Framed under acrylic. Provenance: Property of a National Insurance Company. Drypoint on laid paper, signed lower right, "Martin Lewis," from the edition of 43, McCarron 103.</t>
  </si>
  <si>
    <t>A nocturnal urban drypoint showing crowds gathered under bright circus lights, with Lewis’s signature mastery of chiaroscuro and atmospheric glow. Signed lower right and from the edition of 43, on laid paper, with only faint toning at the margins visible under acrylic.</t>
  </si>
  <si>
    <t>And Then x 6 Marine Blue The Superflat Method</t>
  </si>
  <si>
    <t>offset lithograph on paper</t>
  </si>
  <si>
    <t>19 5/8</t>
  </si>
  <si>
    <t>TAKASHI MURAKAMI (Japanese b. 1962) "And Then (A Deep Ocean of Ultramarine)," 2013, offset lithograph on paper, signed and numbered lower right, "TM 138/300," co-published by the artist and Kaikai Kiki Co. Ltd., Tokyo, Japan and New York, New York.Provenance: Collection of Gabriela Oliveira, Garden City, Idaho. Dimensions: 19 5/8 x 19 5/8 in. (49.8 x 49.8 cm.) Condition: There are no visible signs of damage.</t>
  </si>
  <si>
    <t>This offset lithograph belongs to Takashi Murakami’s celebrated “And Then” series, characterized by immersive and hypnotic chromatic intensity. Dominated by a deep ultramarine ground, the composition is animated by subtle variations in color—particularly in the eyes and facial elements—giving each impression a distinctive visual rhythm despite its serial format. Murakami’s offset prints are produced through highly controlled, multi-stage processes that achieve exceptional sharpness, saturation, and surface complexity. For collectors, the work is especially appealing as a refined example of Murakami’s print practice, combining technical sophistication, visual richness, and the quiet uniqueness that distinguishes individual impressions within this iconic series.</t>
  </si>
  <si>
    <t>Smithsonian-AAA.neimlero</t>
  </si>
  <si>
    <t>Neiman, LeRoy</t>
  </si>
  <si>
    <t>High Sea Sailings</t>
  </si>
  <si>
    <t>serigraph in color</t>
  </si>
  <si>
    <t>25 3/4</t>
  </si>
  <si>
    <t>18 1/4</t>
  </si>
  <si>
    <t>Serigraph in color on paper, signed by the artist in pen (faded) lower right. Image depicts a dynamic nautical scene with bold movement and vivid blues. Sheet measures approximately 25 3/4 × 18 1/4 in. Signed in pen lower right — signature is somewhat faded but still legible.</t>
  </si>
  <si>
    <t>LeRoy Neiman (American, 1921–2012) is known for his energetic, expressionistic style and vibrant portrayals of sports, entertainment, and leisure culture. “High Sea Sailings” showcases Neiman’s layered color approach and active mark-making, capturing both motion and atmosphere. This vibrant serigraph exemplifies LeRoy Neiman’s dynamic approach to movement, color, and spectacle, hallmarks of his celebrated late-career work. Known internationally for his depictions of major sporting and leisure events, Neiman captures the exhilaration of open-water sailing through energetic mark-making and saturated hues. Created in 1995, the print reflects the artist’s mature mastery of the serigraph medium, which allowed him to translate the spontaneity of his painting into richly layered color. For collectors, High Sea Sailings is especially appealing as a strong, recognizable example of Neiman’s iconic style, combining visual immediacy with the enduring popularity of his nautical and sports imagery in the secondary market.</t>
  </si>
  <si>
    <t>Delteil 3</t>
  </si>
  <si>
    <t>Millet, Jean-François</t>
  </si>
  <si>
    <t>Man leaning on his spade</t>
  </si>
  <si>
    <t>c. 1860</t>
  </si>
  <si>
    <t>2 5/8</t>
  </si>
  <si>
    <t>3 5/16</t>
  </si>
  <si>
    <t>Ader</t>
  </si>
  <si>
    <t>Delteil 3; fine proof printed in brown on thin ivory vellum; small normal margins</t>
  </si>
  <si>
    <t>This etching exemplifies Jean-François Millet’s radical elevation of rural labor to a subject of moral and artistic gravity, a vision that profoundly influenced later realists and modernists, including Van Gogh. The solitary figure—caught between effort and repose—embodies Millet’s belief in the quiet heroism of peasant life, rendered through an economy of line that gives the image unusual emotional force. Created during the height of the Barbizon movement, the work reflects Millet’s direct engagement with agricultural life around Barbizon rather than academic idealization. For collectors, Millet’s etchings are especially appealing for their rarity relative to his paintings and for offering a direct, intimate expression of the ideas that shaped nineteenth-century social realism.</t>
  </si>
  <si>
    <t>Guérin 291</t>
  </si>
  <si>
    <t>Maillol, Aristide</t>
  </si>
  <si>
    <t>Nude woman seated, drapery</t>
  </si>
  <si>
    <t>c. early 20th c.</t>
  </si>
  <si>
    <t>9 1/16</t>
  </si>
  <si>
    <t>7 1/8</t>
  </si>
  <si>
    <t>Guérin 291; very fine proof on Montval laid paper; signed with monogram in pencil; full margins; dry stamp H. Petiet</t>
  </si>
  <si>
    <t>This lithograph reflects Aristide Maillol’s classical approach to the female form, emphasizing harmony, weight, and sculptural calm. The seated nude, partially enveloped in drapery, is rendered with simplified contours and balanced proportions that echo Maillol’s work as a sculptor. Rejecting expressive excess, the composition conveys a timeless serenity rooted in classical tradition. The print exemplifies Maillol’s pursuit of idealized form and quiet monumentality in modern art. Presenting Sculptural serenity over anecdote or symbolism. Closely aligned with his work in stone and bronze, the composition demonstrates Maillol’s conviction that modern art could renew classical ideals through simplification and restraint. Unlike many printmakers, Maillol treated graphic works as extensions of his sculptural practice, giving his prints a distinctive sense of volume and permanence. Collectors value Maillol’s lithographs for their clarity of form and for providing access to the artist’s core aesthetic at a scale and intimacy unavailable in his monumental sculpture.</t>
  </si>
  <si>
    <t>Ginestet &amp; Pouillon 670</t>
  </si>
  <si>
    <t>Picasso, Pablo (after)</t>
  </si>
  <si>
    <t>Maternity</t>
  </si>
  <si>
    <t>Etching and aquatint (color)</t>
  </si>
  <si>
    <t>16 9/16</t>
  </si>
  <si>
    <t>25 9/16</t>
  </si>
  <si>
    <t>Ginestet &amp; Pouillon 670; very fine proof on vellum; numbered and signed in pencil by Picasso; mounted on cardboard; edition of 200; Bernheim-Jeune</t>
  </si>
  <si>
    <t>Maternity reflects Picasso’s sustained engagement with themes of motherhood and tenderness during a pivotal period shaped by his relationship with Marie-Thérèse Walter. Executed in etching and aquatint with delicate color, the work demonstrates Picasso’s belief that printmaking could rival painting in emotional subtlety and formal invention. Images of maternity recur throughout his career, but works from this period are especially admired for their lyrical calm and classical balance. For collectors, the print offers a compelling combination of intimacy, technical sophistication, and a central theme within Picasso’s broader oeuvre. Maternity belongs to Picasso’s profound exploration of motherhood and familial intimacy during the late 1920s and early 1930s, a period shaped by his relationship with Marie-Thérèse Walter. Executed in etching and aquatint with subtle color, the work demonstrates Picasso’s mastery of printmaking as an expressive medium equal to painting. Images of maternity recur throughout Picasso’s career, but works from this period are particularly prized for their tenderness and classical calm. The composition bridges modern abstraction and ancient archetype, reinforcing Picasso’s ability to renew timeless themes through radical economy of form.</t>
  </si>
  <si>
    <t>Bloch 77; Baer 118 b 2; Johnson 91</t>
  </si>
  <si>
    <t>Picasso, Pablo</t>
  </si>
  <si>
    <t>Man and Woman</t>
  </si>
  <si>
    <t>21 11/16</t>
  </si>
  <si>
    <t>Bloch 77; Baer II 8; very fine proof on strong white vellum; numbered and signed in brush and sepia ink; edition of 250; provenance: Ambroise Vollard → Henri Marie Petiet</t>
  </si>
  <si>
    <t>This etching forms part of Picasso’s celebrated Vollard Suite, widely regarded as one of the most important published print series of the twentieth century. Created during a period of intense personal and artistic experimentation, the composition explores intimacy and psychological tension through confident, economical line. The Vollard Suite marked Picasso’s full command of etching as a primary creative language, rather than a secondary medium. Collectors prize works from the suite for their art-historical importance, strong market demand, and for offering direct insight into Picasso’s evolving themes of desire, power, and human connection.</t>
  </si>
  <si>
    <t>Of Aaron, Benton wrote: "Aaron with his staff. This old negro man was picked up by one of my students on East 18th St. in Kansas City and was persuaded to come to my class at the Kansas City Art Institute to pose. I painted a 3/4 length portrait of him with both hands showing around the staff. The portrait was purchase by The Philadelphia Academy in the early ’40s. This lithographic head was done from the painting."</t>
  </si>
  <si>
    <t>H</t>
  </si>
  <si>
    <t>W</t>
  </si>
  <si>
    <t>Paid By Oliver</t>
  </si>
  <si>
    <t>Paid By Fred</t>
  </si>
  <si>
    <t>Paid By Jeremy</t>
  </si>
  <si>
    <t>TOTALS :</t>
  </si>
  <si>
    <t xml:space="preserve">avg = </t>
  </si>
  <si>
    <t>$</t>
  </si>
  <si>
    <t>%</t>
  </si>
  <si>
    <t>estimated profit is:</t>
  </si>
  <si>
    <t>HIgh</t>
  </si>
  <si>
    <t>w/o gifts profit:</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</si>
</sst>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quot;$&quot;#,##0.00"/>
    <numFmt numFmtId="165" formatCode="&quot;$&quot;#,##0"/>
    <numFmt numFmtId="166" formatCode="[$¥-411]#,##0"/>
    <numFmt numFmtId="167" formatCode="#,##0\ [$€-40C]"/>
    <numFmt numFmtId="168" formatCode="m/d/yyyy"/>
    <numFmt numFmtId="169" formatCode="[$£-809]#,##0"/>
    <numFmt numFmtId="170" formatCode="[$CAD]#,##0.00"/>
  </numFmts>
  <fonts count="33">
    <font>
      <sz val="10.0"/>
      <color rgb="FF000000"/>
      <name val="Arial"/>
      <scheme val="minor"/>
    </font>
    <font>
      <b/>
      <sz val="16.0"/>
      <color theme="1"/>
      <name val="Calibri"/>
    </font>
    <font/>
    <font>
      <color theme="1"/>
      <name val="Arial"/>
      <scheme val="minor"/>
    </font>
    <font>
      <sz val="12.0"/>
      <color theme="1"/>
      <name val="Calibri"/>
    </font>
    <font>
      <b/>
      <u/>
      <sz val="12.0"/>
      <color theme="1"/>
      <name val="Calibri"/>
    </font>
    <font>
      <b/>
      <u/>
      <sz val="12.0"/>
      <color theme="1"/>
      <name val="Calibri"/>
    </font>
    <font>
      <b/>
      <u/>
      <sz val="12.0"/>
      <color theme="1"/>
      <name val="Calibri"/>
    </font>
    <font>
      <b/>
      <u/>
      <sz val="12.0"/>
      <color theme="1"/>
      <name val="Calibri"/>
    </font>
    <font>
      <b/>
      <u/>
      <sz val="12.0"/>
      <color theme="1"/>
      <name val="Calibri"/>
    </font>
    <font>
      <b/>
      <u/>
      <sz val="12.0"/>
      <color theme="1"/>
      <name val="Calibri"/>
    </font>
    <font>
      <b/>
      <u/>
      <sz val="12.0"/>
      <color theme="1"/>
      <name val="Calibri"/>
    </font>
    <font>
      <b/>
      <sz val="12.0"/>
      <color theme="1"/>
      <name val="Calibri"/>
    </font>
    <font>
      <i/>
      <sz val="12.0"/>
      <color theme="1"/>
      <name val="Calibri"/>
    </font>
    <font>
      <sz val="12.0"/>
      <color rgb="FF060606"/>
      <name val="Calibri"/>
    </font>
    <font>
      <color theme="1"/>
      <name val="Calibri"/>
    </font>
    <font>
      <u/>
      <sz val="12.0"/>
      <color theme="1"/>
      <name val="Calibri"/>
    </font>
    <font>
      <b/>
      <sz val="12.0"/>
      <color rgb="FF7F6000"/>
      <name val="Calibri"/>
    </font>
    <font>
      <b/>
      <u/>
      <sz val="10.0"/>
      <color theme="1"/>
      <name val="Calibri"/>
    </font>
    <font>
      <b/>
      <u/>
      <sz val="10.0"/>
      <color theme="1"/>
      <name val="Calibri"/>
    </font>
    <font>
      <b/>
      <u/>
      <sz val="10.0"/>
      <color theme="1"/>
      <name val="Calibri"/>
    </font>
    <font>
      <b/>
      <u/>
      <sz val="10.0"/>
      <color theme="1"/>
      <name val="Calibri"/>
    </font>
    <font>
      <b/>
      <u/>
      <sz val="10.0"/>
      <color theme="1"/>
      <name val="Calibri"/>
    </font>
    <font>
      <b/>
      <u/>
      <sz val="10.0"/>
      <color theme="1"/>
      <name val="Calibri"/>
    </font>
    <font>
      <b/>
      <u/>
      <sz val="12.0"/>
      <color theme="1"/>
      <name val="Calibri"/>
    </font>
    <font>
      <b/>
      <i/>
      <sz val="12.0"/>
      <color theme="1"/>
      <name val="Calibri"/>
    </font>
    <font>
      <b/>
      <u/>
      <sz val="13.0"/>
      <color theme="1"/>
      <name val="Calibri"/>
    </font>
    <font>
      <b/>
      <sz val="14.0"/>
      <color rgb="FFFF0000"/>
      <name val="Calibri"/>
    </font>
    <font>
      <b/>
      <sz val="13.0"/>
      <color theme="1"/>
      <name val="Calibri"/>
    </font>
    <font>
      <b/>
      <sz val="13.0"/>
      <color rgb="FFFF0000"/>
      <name val="Calibri"/>
    </font>
    <font>
      <b/>
      <sz val="14.0"/>
      <color theme="1"/>
      <name val="Calibri"/>
    </font>
    <font>
      <b/>
      <u/>
      <sz val="15.0"/>
      <color theme="1"/>
      <name val="Calibri"/>
    </font>
    <font>
      <sz val="13.0"/>
      <color theme="1"/>
      <name val="Calibri"/>
    </font>
  </fonts>
  <fills count="10">
    <fill>
      <patternFill patternType="none"/>
    </fill>
    <fill>
      <patternFill patternType="lightGray"/>
    </fill>
    <fill>
      <patternFill patternType="solid">
        <fgColor theme="1"/>
        <bgColor theme="1"/>
      </patternFill>
    </fill>
    <fill>
      <patternFill patternType="solid">
        <fgColor rgb="FFBFBFBF"/>
        <bgColor rgb="FFBFBFBF"/>
      </patternFill>
    </fill>
    <fill>
      <patternFill patternType="solid">
        <fgColor rgb="FFD8D8D8"/>
        <bgColor rgb="FFD8D8D8"/>
      </patternFill>
    </fill>
    <fill>
      <patternFill patternType="solid">
        <fgColor rgb="FFF2F2F2"/>
        <bgColor rgb="FFF2F2F2"/>
      </patternFill>
    </fill>
    <fill>
      <patternFill patternType="solid">
        <fgColor rgb="FFC27BA0"/>
        <bgColor rgb="FFC27BA0"/>
      </patternFill>
    </fill>
    <fill>
      <patternFill patternType="solid">
        <fgColor rgb="FF79E797"/>
        <bgColor rgb="FF79E797"/>
      </patternFill>
    </fill>
    <fill>
      <patternFill patternType="solid">
        <fgColor rgb="FF92D050"/>
        <bgColor rgb="FF92D050"/>
      </patternFill>
    </fill>
    <fill>
      <patternFill patternType="solid">
        <fgColor rgb="FFFEF2CB"/>
        <bgColor rgb="FFFEF2CB"/>
      </patternFill>
    </fill>
  </fills>
  <borders count="29">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top/>
      <bottom/>
    </border>
    <border>
      <right/>
      <top/>
      <bottom/>
    </border>
    <border>
      <left/>
      <right/>
      <top/>
      <bottom/>
    </border>
    <border>
      <left/>
      <right style="thin">
        <color rgb="FF000000"/>
      </right>
      <top/>
      <bottom/>
    </border>
    <border>
      <left style="thin">
        <color rgb="FF000000"/>
      </left>
      <right/>
      <top/>
      <bottom style="thin">
        <color rgb="FF000000"/>
      </bottom>
    </border>
    <border>
      <right/>
      <top/>
      <bottom style="thin">
        <color rgb="FF000000"/>
      </bottom>
    </border>
    <border>
      <left/>
      <right/>
      <top/>
      <bottom style="thin">
        <color rgb="FF000000"/>
      </bottom>
    </border>
    <border>
      <left/>
      <right style="thin">
        <color rgb="FF000000"/>
      </right>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ttom/>
    </border>
    <border>
      <left style="thin">
        <color rgb="FF000000"/>
      </left>
      <right style="thin">
        <color rgb="FF000000"/>
      </right>
      <top style="thin">
        <color rgb="FF000000"/>
      </top>
    </border>
    <border>
      <left/>
      <top/>
      <bottom/>
    </border>
    <border>
      <top/>
      <bottom/>
    </border>
    <border>
      <left style="thin">
        <color rgb="FF000000"/>
      </left>
      <right/>
      <top style="thin">
        <color rgb="FF000000"/>
      </top>
      <bottom style="thin">
        <color rgb="FF000000"/>
      </bottom>
    </border>
    <border>
      <left style="medium">
        <color rgb="FF000000"/>
      </left>
      <right style="medium">
        <color rgb="FF000000"/>
      </right>
      <top style="medium">
        <color rgb="FF000000"/>
      </top>
      <bottom style="medium">
        <color rgb="FF000000"/>
      </bottom>
    </border>
    <border>
      <left/>
      <right style="thin">
        <color rgb="FF000000"/>
      </right>
      <top style="thin">
        <color rgb="FF000000"/>
      </top>
      <bottom style="thin">
        <color rgb="FF000000"/>
      </bottom>
    </border>
    <border>
      <left style="thin">
        <color rgb="FF000000"/>
      </left>
      <right/>
      <top style="thin">
        <color rgb="FF000000"/>
      </top>
      <bottom/>
    </border>
    <border>
      <left style="medium">
        <color rgb="FF000000"/>
      </left>
      <right style="thin">
        <color rgb="FF000000"/>
      </right>
      <top style="medium">
        <color rgb="FF000000"/>
      </top>
      <bottom style="medium">
        <color rgb="FF000000"/>
      </bottom>
    </border>
    <border>
      <left style="thin">
        <color rgb="FF000000"/>
      </left>
      <right/>
      <top style="medium">
        <color rgb="FF000000"/>
      </top>
      <bottom style="medium">
        <color rgb="FF000000"/>
      </bottom>
    </border>
    <border>
      <right style="medium">
        <color rgb="FF000000"/>
      </right>
    </border>
    <border>
      <left/>
      <right/>
      <top style="medium">
        <color rgb="FF000000"/>
      </top>
      <bottom style="medium">
        <color rgb="FF000000"/>
      </bottom>
    </border>
    <border>
      <left style="dotted">
        <color rgb="FF00B050"/>
      </left>
      <top style="dotted">
        <color rgb="FF00B050"/>
      </top>
      <bottom style="thin">
        <color rgb="FF000000"/>
      </bottom>
    </border>
    <border>
      <right style="thin">
        <color rgb="FF000000"/>
      </right>
      <top style="dotted">
        <color rgb="FF00B050"/>
      </top>
      <bottom style="thin">
        <color rgb="FF000000"/>
      </bottom>
    </border>
    <border>
      <left style="thin">
        <color rgb="FF000000"/>
      </left>
      <right style="thin">
        <color rgb="FF000000"/>
      </right>
      <top style="dotted">
        <color rgb="FF00B050"/>
      </top>
      <bottom style="thin">
        <color rgb="FF000000"/>
      </bottom>
    </border>
    <border>
      <left style="thin">
        <color rgb="FF000000"/>
      </left>
      <right style="dotted">
        <color rgb="FF00B050"/>
      </right>
      <top style="dotted">
        <color rgb="FF00B050"/>
      </top>
      <bottom style="thin">
        <color rgb="FF000000"/>
      </bottom>
    </border>
  </borders>
  <cellStyleXfs count="1">
    <xf borderId="0" fillId="0" fontId="0" numFmtId="0" applyAlignment="1" applyFont="1"/>
  </cellStyleXfs>
  <cellXfs count="127">
    <xf borderId="0" fillId="0" fontId="0" numFmtId="0" xfId="0" applyAlignment="1" applyFont="1">
      <alignment readingOrder="0" shrinkToFit="0" vertical="bottom" wrapText="0"/>
    </xf>
    <xf borderId="1" fillId="0" fontId="1" numFmtId="0" xfId="0" applyAlignment="1" applyBorder="1" applyFont="1">
      <alignment horizontal="center" readingOrder="0" vertical="center"/>
    </xf>
    <xf borderId="2" fillId="0" fontId="2" numFmtId="0" xfId="0" applyBorder="1" applyFont="1"/>
    <xf borderId="3" fillId="0" fontId="2" numFmtId="0" xfId="0" applyBorder="1" applyFont="1"/>
    <xf borderId="0" fillId="0" fontId="3" numFmtId="0" xfId="0" applyAlignment="1" applyFont="1">
      <alignment horizontal="center" vertical="center"/>
    </xf>
    <xf borderId="0" fillId="0" fontId="3" numFmtId="164" xfId="0" applyAlignment="1" applyFont="1" applyNumberFormat="1">
      <alignment horizontal="center" vertical="center"/>
    </xf>
    <xf borderId="4" fillId="2" fontId="4" numFmtId="0" xfId="0" applyAlignment="1" applyBorder="1" applyFill="1" applyFont="1">
      <alignment horizontal="center" vertical="center"/>
    </xf>
    <xf borderId="5" fillId="2" fontId="4" numFmtId="0" xfId="0" applyAlignment="1" applyBorder="1" applyFont="1">
      <alignment horizontal="center" vertical="center"/>
    </xf>
    <xf borderId="6" fillId="2" fontId="4" numFmtId="0" xfId="0" applyAlignment="1" applyBorder="1" applyFont="1">
      <alignment horizontal="center" vertical="center"/>
    </xf>
    <xf borderId="7" fillId="2" fontId="4" numFmtId="0" xfId="0" applyAlignment="1" applyBorder="1" applyFont="1">
      <alignment horizontal="center" vertical="center"/>
    </xf>
    <xf borderId="8" fillId="2" fontId="4" numFmtId="0" xfId="0" applyAlignment="1" applyBorder="1" applyFont="1">
      <alignment horizontal="center" vertical="center"/>
    </xf>
    <xf borderId="9" fillId="2" fontId="4" numFmtId="0" xfId="0" applyAlignment="1" applyBorder="1" applyFont="1">
      <alignment horizontal="center" vertical="center"/>
    </xf>
    <xf borderId="10" fillId="2" fontId="4" numFmtId="0" xfId="0" applyAlignment="1" applyBorder="1" applyFont="1">
      <alignment horizontal="center" vertical="center"/>
    </xf>
    <xf borderId="11" fillId="2" fontId="4" numFmtId="0" xfId="0" applyAlignment="1" applyBorder="1" applyFont="1">
      <alignment horizontal="center" vertical="center"/>
    </xf>
    <xf borderId="1" fillId="0" fontId="5" numFmtId="0" xfId="0" applyAlignment="1" applyBorder="1" applyFont="1">
      <alignment horizontal="center" shrinkToFit="0" vertical="center" wrapText="1"/>
    </xf>
    <xf borderId="1" fillId="0" fontId="6" numFmtId="0" xfId="0" applyAlignment="1" applyBorder="1" applyFont="1">
      <alignment horizontal="center" vertical="center"/>
    </xf>
    <xf borderId="12" fillId="0" fontId="7" numFmtId="0" xfId="0" applyAlignment="1" applyBorder="1" applyFont="1">
      <alignment horizontal="center" shrinkToFit="0" vertical="center" wrapText="1"/>
    </xf>
    <xf borderId="12" fillId="0" fontId="8" numFmtId="0" xfId="0" applyAlignment="1" applyBorder="1" applyFont="1">
      <alignment horizontal="center" readingOrder="0" shrinkToFit="0" vertical="center" wrapText="1"/>
    </xf>
    <xf borderId="12" fillId="0" fontId="9" numFmtId="0" xfId="0" applyAlignment="1" applyBorder="1" applyFont="1">
      <alignment horizontal="center" vertical="center"/>
    </xf>
    <xf borderId="12" fillId="0" fontId="10" numFmtId="164" xfId="0" applyAlignment="1" applyBorder="1" applyFont="1" applyNumberFormat="1">
      <alignment horizontal="center" readingOrder="0" shrinkToFit="0" vertical="center" wrapText="1"/>
    </xf>
    <xf borderId="0" fillId="0" fontId="11" numFmtId="0" xfId="0" applyAlignment="1" applyFont="1">
      <alignment horizontal="center"/>
    </xf>
    <xf borderId="12" fillId="3" fontId="12" numFmtId="0" xfId="0" applyAlignment="1" applyBorder="1" applyFill="1" applyFont="1">
      <alignment horizontal="center" readingOrder="0" vertical="center"/>
    </xf>
    <xf borderId="12" fillId="4" fontId="4" numFmtId="0" xfId="0" applyAlignment="1" applyBorder="1" applyFill="1" applyFont="1">
      <alignment horizontal="center" shrinkToFit="0" vertical="center" wrapText="1"/>
    </xf>
    <xf quotePrefix="1" borderId="12" fillId="5" fontId="12" numFmtId="0" xfId="0" applyAlignment="1" applyBorder="1" applyFill="1" applyFont="1">
      <alignment horizontal="center" vertical="center"/>
    </xf>
    <xf borderId="6" fillId="5" fontId="13" numFmtId="0" xfId="0" applyAlignment="1" applyBorder="1" applyFont="1">
      <alignment horizontal="center" vertical="center"/>
    </xf>
    <xf borderId="12" fillId="5" fontId="4" numFmtId="0" xfId="0" applyAlignment="1" applyBorder="1" applyFont="1">
      <alignment horizontal="center" vertical="center"/>
    </xf>
    <xf borderId="12" fillId="5" fontId="4" numFmtId="0" xfId="0" applyAlignment="1" applyBorder="1" applyFont="1">
      <alignment horizontal="center" shrinkToFit="0" vertical="center" wrapText="1"/>
    </xf>
    <xf borderId="12" fillId="5" fontId="4" numFmtId="12" xfId="0" applyAlignment="1" applyBorder="1" applyFont="1" applyNumberFormat="1">
      <alignment horizontal="center" vertical="center"/>
    </xf>
    <xf borderId="12" fillId="5" fontId="4" numFmtId="165" xfId="0" applyAlignment="1" applyBorder="1" applyFont="1" applyNumberFormat="1">
      <alignment horizontal="center" vertical="center"/>
    </xf>
    <xf borderId="12" fillId="5" fontId="4" numFmtId="166" xfId="0" applyAlignment="1" applyBorder="1" applyFont="1" applyNumberFormat="1">
      <alignment horizontal="center" vertical="center"/>
    </xf>
    <xf borderId="12" fillId="5" fontId="4" numFmtId="0" xfId="0" applyAlignment="1" applyBorder="1" applyFont="1">
      <alignment horizontal="center" readingOrder="0" vertical="center"/>
    </xf>
    <xf borderId="12" fillId="5" fontId="4" numFmtId="164" xfId="0" applyAlignment="1" applyBorder="1" applyFont="1" applyNumberFormat="1">
      <alignment horizontal="center" readingOrder="0" vertical="center"/>
    </xf>
    <xf borderId="12" fillId="5" fontId="4" numFmtId="164" xfId="0" applyAlignment="1" applyBorder="1" applyFont="1" applyNumberFormat="1">
      <alignment horizontal="center" vertical="center"/>
    </xf>
    <xf borderId="12" fillId="5" fontId="14" numFmtId="0" xfId="0" applyAlignment="1" applyBorder="1" applyFont="1">
      <alignment horizontal="center" readingOrder="0" vertical="center"/>
    </xf>
    <xf borderId="12" fillId="5" fontId="4" numFmtId="14" xfId="0" applyAlignment="1" applyBorder="1" applyFont="1" applyNumberFormat="1">
      <alignment horizontal="center" vertical="center"/>
    </xf>
    <xf quotePrefix="1" borderId="12" fillId="5" fontId="4" numFmtId="0" xfId="0" applyAlignment="1" applyBorder="1" applyFont="1">
      <alignment horizontal="left" shrinkToFit="0" vertical="center" wrapText="1"/>
    </xf>
    <xf borderId="12" fillId="6" fontId="4" numFmtId="165" xfId="0" applyAlignment="1" applyBorder="1" applyFill="1" applyFont="1" applyNumberFormat="1">
      <alignment horizontal="center" vertical="center"/>
    </xf>
    <xf borderId="12" fillId="5" fontId="12" numFmtId="0" xfId="0" applyAlignment="1" applyBorder="1" applyFont="1">
      <alignment horizontal="center" vertical="center"/>
    </xf>
    <xf borderId="12" fillId="5" fontId="4" numFmtId="0" xfId="0" applyAlignment="1" applyBorder="1" applyFont="1">
      <alignment horizontal="left" shrinkToFit="0" vertical="center" wrapText="1"/>
    </xf>
    <xf borderId="12" fillId="4" fontId="4" numFmtId="0" xfId="0" applyAlignment="1" applyBorder="1" applyFont="1">
      <alignment horizontal="center" readingOrder="0" shrinkToFit="0" vertical="center" wrapText="1"/>
    </xf>
    <xf borderId="12" fillId="5" fontId="13" numFmtId="0" xfId="0" applyAlignment="1" applyBorder="1" applyFont="1">
      <alignment horizontal="center" shrinkToFit="0" vertical="center" wrapText="1"/>
    </xf>
    <xf borderId="12" fillId="5" fontId="4" numFmtId="167" xfId="0" applyAlignment="1" applyBorder="1" applyFont="1" applyNumberFormat="1">
      <alignment horizontal="center" vertical="center"/>
    </xf>
    <xf borderId="13" fillId="5" fontId="4" numFmtId="0" xfId="0" applyAlignment="1" applyBorder="1" applyFont="1">
      <alignment horizontal="left" shrinkToFit="0" vertical="center" wrapText="1"/>
    </xf>
    <xf borderId="12" fillId="5" fontId="4" numFmtId="165" xfId="0" applyAlignment="1" applyBorder="1" applyFont="1" applyNumberFormat="1">
      <alignment horizontal="center" readingOrder="0" vertical="center"/>
    </xf>
    <xf borderId="12" fillId="5" fontId="4" numFmtId="0" xfId="0" applyAlignment="1" applyBorder="1" applyFont="1">
      <alignment horizontal="center" readingOrder="0" shrinkToFit="0" vertical="center" wrapText="1"/>
    </xf>
    <xf borderId="12" fillId="6" fontId="4" numFmtId="165" xfId="0" applyAlignment="1" applyBorder="1" applyFont="1" applyNumberFormat="1">
      <alignment horizontal="center" readingOrder="0" vertical="center"/>
    </xf>
    <xf borderId="12" fillId="5" fontId="4" numFmtId="168" xfId="0" applyAlignment="1" applyBorder="1" applyFont="1" applyNumberFormat="1">
      <alignment horizontal="center" vertical="center"/>
    </xf>
    <xf borderId="12" fillId="3" fontId="12" numFmtId="0" xfId="0" applyAlignment="1" applyBorder="1" applyFont="1">
      <alignment horizontal="center" readingOrder="0" shrinkToFit="0" vertical="center" wrapText="1"/>
    </xf>
    <xf borderId="12" fillId="5" fontId="12" numFmtId="0" xfId="0" applyAlignment="1" applyBorder="1" applyFont="1">
      <alignment horizontal="center" shrinkToFit="0" vertical="center" wrapText="1"/>
    </xf>
    <xf borderId="12" fillId="5" fontId="4" numFmtId="12" xfId="0" applyAlignment="1" applyBorder="1" applyFont="1" applyNumberFormat="1">
      <alignment horizontal="center" shrinkToFit="0" vertical="center" wrapText="1"/>
    </xf>
    <xf borderId="12" fillId="5" fontId="4" numFmtId="165" xfId="0" applyAlignment="1" applyBorder="1" applyFont="1" applyNumberFormat="1">
      <alignment horizontal="center" shrinkToFit="0" vertical="center" wrapText="1"/>
    </xf>
    <xf borderId="12" fillId="5" fontId="4" numFmtId="167" xfId="0" applyAlignment="1" applyBorder="1" applyFont="1" applyNumberFormat="1">
      <alignment horizontal="center" shrinkToFit="0" vertical="center" wrapText="1"/>
    </xf>
    <xf borderId="12" fillId="5" fontId="4" numFmtId="164" xfId="0" applyAlignment="1" applyBorder="1" applyFont="1" applyNumberFormat="1">
      <alignment horizontal="center" shrinkToFit="0" vertical="center" wrapText="1"/>
    </xf>
    <xf borderId="12" fillId="5" fontId="4" numFmtId="14" xfId="0" applyAlignment="1" applyBorder="1" applyFont="1" applyNumberFormat="1">
      <alignment horizontal="center" shrinkToFit="0" vertical="center" wrapText="1"/>
    </xf>
    <xf borderId="12" fillId="6" fontId="4" numFmtId="165" xfId="0" applyAlignment="1" applyBorder="1" applyFont="1" applyNumberFormat="1">
      <alignment horizontal="center" readingOrder="0" shrinkToFit="0" vertical="center" wrapText="1"/>
    </xf>
    <xf borderId="0" fillId="0" fontId="15" numFmtId="0" xfId="0" applyAlignment="1" applyFont="1">
      <alignment shrinkToFit="0" wrapText="1"/>
    </xf>
    <xf borderId="12" fillId="5" fontId="4" numFmtId="169" xfId="0" applyAlignment="1" applyBorder="1" applyFont="1" applyNumberFormat="1">
      <alignment horizontal="center" vertical="center"/>
    </xf>
    <xf borderId="12" fillId="5" fontId="16" numFmtId="0" xfId="0" applyAlignment="1" applyBorder="1" applyFont="1">
      <alignment horizontal="left" shrinkToFit="0" vertical="center" wrapText="1"/>
    </xf>
    <xf borderId="12" fillId="0" fontId="4" numFmtId="0" xfId="0" applyAlignment="1" applyBorder="1" applyFont="1">
      <alignment horizontal="left" shrinkToFit="0" vertical="center" wrapText="1"/>
    </xf>
    <xf borderId="12" fillId="5" fontId="4" numFmtId="170" xfId="0" applyAlignment="1" applyBorder="1" applyFont="1" applyNumberFormat="1">
      <alignment horizontal="center" readingOrder="0" vertical="center"/>
    </xf>
    <xf borderId="12" fillId="5" fontId="4" numFmtId="0" xfId="0" applyAlignment="1" applyBorder="1" applyFont="1">
      <alignment horizontal="left" readingOrder="0" shrinkToFit="0" vertical="center" wrapText="1"/>
    </xf>
    <xf borderId="12" fillId="5" fontId="12" numFmtId="0" xfId="0" applyAlignment="1" applyBorder="1" applyFont="1">
      <alignment horizontal="center" readingOrder="0" vertical="center"/>
    </xf>
    <xf borderId="12" fillId="5" fontId="13" numFmtId="0" xfId="0" applyAlignment="1" applyBorder="1" applyFont="1">
      <alignment horizontal="center" readingOrder="0" shrinkToFit="0" vertical="center" wrapText="1"/>
    </xf>
    <xf borderId="12" fillId="5" fontId="4" numFmtId="12" xfId="0" applyAlignment="1" applyBorder="1" applyFont="1" applyNumberFormat="1">
      <alignment horizontal="center" readingOrder="0" vertical="center"/>
    </xf>
    <xf borderId="12" fillId="5" fontId="4" numFmtId="14" xfId="0" applyAlignment="1" applyBorder="1" applyFont="1" applyNumberFormat="1">
      <alignment horizontal="center" readingOrder="0" vertical="center"/>
    </xf>
    <xf borderId="12" fillId="0" fontId="4" numFmtId="0" xfId="0" applyAlignment="1" applyBorder="1" applyFont="1">
      <alignment horizontal="left" readingOrder="0" shrinkToFit="0" vertical="center" wrapText="1"/>
    </xf>
    <xf borderId="12" fillId="5" fontId="4" numFmtId="169" xfId="0" applyAlignment="1" applyBorder="1" applyFont="1" applyNumberFormat="1">
      <alignment horizontal="center" readingOrder="0" vertical="center"/>
    </xf>
    <xf borderId="12" fillId="5" fontId="4" numFmtId="165" xfId="0" applyAlignment="1" applyBorder="1" applyFont="1" applyNumberFormat="1">
      <alignment horizontal="center" readingOrder="0" shrinkToFit="0" vertical="center" wrapText="1"/>
    </xf>
    <xf borderId="12" fillId="5" fontId="4" numFmtId="12" xfId="0" applyAlignment="1" applyBorder="1" applyFont="1" applyNumberFormat="1">
      <alignment horizontal="left" shrinkToFit="0" vertical="center" wrapText="1"/>
    </xf>
    <xf borderId="12" fillId="4" fontId="12" numFmtId="0" xfId="0" applyAlignment="1" applyBorder="1" applyFont="1">
      <alignment horizontal="center" vertical="center"/>
    </xf>
    <xf borderId="12" fillId="4" fontId="4" numFmtId="0" xfId="0" applyAlignment="1" applyBorder="1" applyFont="1">
      <alignment horizontal="center" vertical="center"/>
    </xf>
    <xf borderId="12" fillId="4" fontId="13" numFmtId="0" xfId="0" applyAlignment="1" applyBorder="1" applyFont="1">
      <alignment horizontal="center" shrinkToFit="0" vertical="center" wrapText="1"/>
    </xf>
    <xf borderId="12" fillId="4" fontId="4" numFmtId="12" xfId="0" applyAlignment="1" applyBorder="1" applyFont="1" applyNumberFormat="1">
      <alignment horizontal="center" vertical="center"/>
    </xf>
    <xf borderId="12" fillId="4" fontId="4" numFmtId="165" xfId="0" applyAlignment="1" applyBorder="1" applyFont="1" applyNumberFormat="1">
      <alignment horizontal="center" vertical="center"/>
    </xf>
    <xf borderId="12" fillId="4" fontId="4" numFmtId="164" xfId="0" applyAlignment="1" applyBorder="1" applyFont="1" applyNumberFormat="1">
      <alignment horizontal="center" vertical="center"/>
    </xf>
    <xf borderId="12" fillId="4" fontId="4" numFmtId="164" xfId="0" applyAlignment="1" applyBorder="1" applyFont="1" applyNumberFormat="1">
      <alignment horizontal="center" vertical="center"/>
    </xf>
    <xf borderId="12" fillId="4" fontId="4" numFmtId="0" xfId="0" applyAlignment="1" applyBorder="1" applyFont="1">
      <alignment horizontal="left" shrinkToFit="0" vertical="center" wrapText="1"/>
    </xf>
    <xf borderId="12" fillId="4" fontId="17" numFmtId="0" xfId="0" applyAlignment="1" applyBorder="1" applyFont="1">
      <alignment horizontal="center" vertical="center"/>
    </xf>
    <xf borderId="12" fillId="2" fontId="4" numFmtId="0" xfId="0" applyAlignment="1" applyBorder="1" applyFont="1">
      <alignment horizontal="center" shrinkToFit="0" vertical="center" wrapText="1"/>
    </xf>
    <xf borderId="12" fillId="2" fontId="4" numFmtId="164" xfId="0" applyAlignment="1" applyBorder="1" applyFont="1" applyNumberFormat="1">
      <alignment horizontal="center" shrinkToFit="0" vertical="center" wrapText="1"/>
    </xf>
    <xf borderId="0" fillId="2" fontId="4" numFmtId="164" xfId="0" applyAlignment="1" applyFont="1" applyNumberFormat="1">
      <alignment horizontal="center" shrinkToFit="0" vertical="center" wrapText="1"/>
    </xf>
    <xf borderId="0" fillId="2" fontId="4" numFmtId="0" xfId="0" applyAlignment="1" applyFont="1">
      <alignment horizontal="center" shrinkToFit="0" vertical="center" wrapText="1"/>
    </xf>
    <xf borderId="12" fillId="2" fontId="4" numFmtId="0" xfId="0" applyAlignment="1" applyBorder="1" applyFont="1">
      <alignment horizontal="left" readingOrder="0" shrinkToFit="0" vertical="center" wrapText="1"/>
    </xf>
    <xf borderId="0" fillId="0" fontId="3" numFmtId="0" xfId="0" applyAlignment="1" applyFont="1">
      <alignment horizontal="left" vertical="center"/>
    </xf>
    <xf borderId="12" fillId="2" fontId="12" numFmtId="0" xfId="0" applyAlignment="1" applyBorder="1" applyFont="1">
      <alignment horizontal="center" shrinkToFit="0" vertical="center" wrapText="1"/>
    </xf>
    <xf borderId="12" fillId="0" fontId="18" numFmtId="0" xfId="0" applyAlignment="1" applyBorder="1" applyFont="1">
      <alignment horizontal="center" shrinkToFit="0" vertical="center" wrapText="1"/>
    </xf>
    <xf borderId="12" fillId="0" fontId="19" numFmtId="0" xfId="0" applyAlignment="1" applyBorder="1" applyFont="1">
      <alignment horizontal="center" vertical="center"/>
    </xf>
    <xf borderId="14" fillId="0" fontId="20" numFmtId="0" xfId="0" applyAlignment="1" applyBorder="1" applyFont="1">
      <alignment horizontal="center" shrinkToFit="0" vertical="center" wrapText="1"/>
    </xf>
    <xf borderId="12" fillId="0" fontId="21" numFmtId="164" xfId="0" applyAlignment="1" applyBorder="1" applyFont="1" applyNumberFormat="1">
      <alignment horizontal="center" readingOrder="0" shrinkToFit="0" vertical="center" wrapText="1"/>
    </xf>
    <xf borderId="12" fillId="0" fontId="22" numFmtId="0" xfId="0" applyAlignment="1" applyBorder="1" applyFont="1">
      <alignment horizontal="center" readingOrder="0" shrinkToFit="0" vertical="center" wrapText="1"/>
    </xf>
    <xf borderId="12" fillId="0" fontId="23" numFmtId="0" xfId="0" applyAlignment="1" applyBorder="1" applyFont="1">
      <alignment horizontal="left" shrinkToFit="0" vertical="center" wrapText="1"/>
    </xf>
    <xf borderId="12" fillId="0" fontId="24" numFmtId="0" xfId="0" applyAlignment="1" applyBorder="1" applyFont="1">
      <alignment horizontal="left" shrinkToFit="0" vertical="center" wrapText="1"/>
    </xf>
    <xf borderId="15" fillId="0" fontId="25" numFmtId="0" xfId="0" applyAlignment="1" applyBorder="1" applyFont="1">
      <alignment horizontal="center" readingOrder="0" shrinkToFit="0" vertical="center" wrapText="1"/>
    </xf>
    <xf borderId="16" fillId="0" fontId="2" numFmtId="0" xfId="0" applyBorder="1" applyFont="1"/>
    <xf borderId="17" fillId="7" fontId="26" numFmtId="0" xfId="0" applyAlignment="1" applyBorder="1" applyFill="1" applyFont="1">
      <alignment horizontal="center" vertical="center"/>
    </xf>
    <xf borderId="12" fillId="7" fontId="27" numFmtId="165" xfId="0" applyAlignment="1" applyBorder="1" applyFont="1" applyNumberFormat="1">
      <alignment horizontal="center" vertical="center"/>
    </xf>
    <xf borderId="17" fillId="7" fontId="28" numFmtId="165" xfId="0" applyAlignment="1" applyBorder="1" applyFont="1" applyNumberFormat="1">
      <alignment horizontal="center" vertical="center"/>
    </xf>
    <xf borderId="18" fillId="7" fontId="27" numFmtId="165" xfId="0" applyAlignment="1" applyBorder="1" applyFont="1" applyNumberFormat="1">
      <alignment horizontal="center" vertical="center"/>
    </xf>
    <xf borderId="19" fillId="7" fontId="28" numFmtId="165" xfId="0" applyAlignment="1" applyBorder="1" applyFont="1" applyNumberFormat="1">
      <alignment horizontal="center" vertical="center"/>
    </xf>
    <xf borderId="3" fillId="7" fontId="29" numFmtId="164" xfId="0" applyAlignment="1" applyBorder="1" applyFont="1" applyNumberFormat="1">
      <alignment horizontal="center" vertical="center"/>
    </xf>
    <xf borderId="3" fillId="7" fontId="28" numFmtId="164" xfId="0" applyAlignment="1" applyBorder="1" applyFont="1" applyNumberFormat="1">
      <alignment horizontal="center" vertical="center"/>
    </xf>
    <xf borderId="3" fillId="7" fontId="28" numFmtId="165" xfId="0" applyAlignment="1" applyBorder="1" applyFont="1" applyNumberFormat="1">
      <alignment horizontal="center" vertical="center"/>
    </xf>
    <xf borderId="12" fillId="7" fontId="28" numFmtId="165" xfId="0" applyAlignment="1" applyBorder="1" applyFont="1" applyNumberFormat="1">
      <alignment horizontal="center" vertical="center"/>
    </xf>
    <xf borderId="12" fillId="7" fontId="28" numFmtId="165" xfId="0" applyAlignment="1" applyBorder="1" applyFont="1" applyNumberFormat="1">
      <alignment horizontal="left" vertical="center"/>
    </xf>
    <xf borderId="12" fillId="7" fontId="30" numFmtId="165" xfId="0" applyAlignment="1" applyBorder="1" applyFont="1" applyNumberFormat="1">
      <alignment horizontal="center" vertical="center"/>
    </xf>
    <xf borderId="0" fillId="0" fontId="4" numFmtId="164" xfId="0" applyAlignment="1" applyFont="1" applyNumberFormat="1">
      <alignment horizontal="center" vertical="center"/>
    </xf>
    <xf borderId="0" fillId="0" fontId="4" numFmtId="165" xfId="0" applyAlignment="1" applyFont="1" applyNumberFormat="1">
      <alignment horizontal="center" vertical="center"/>
    </xf>
    <xf borderId="13" fillId="8" fontId="12" numFmtId="164" xfId="0" applyAlignment="1" applyBorder="1" applyFill="1" applyFont="1" applyNumberFormat="1">
      <alignment horizontal="center" vertical="center"/>
    </xf>
    <xf borderId="20" fillId="8" fontId="30" numFmtId="165" xfId="0" applyAlignment="1" applyBorder="1" applyFont="1" applyNumberFormat="1">
      <alignment horizontal="center" vertical="center"/>
    </xf>
    <xf borderId="12" fillId="0" fontId="31" numFmtId="0" xfId="0" applyAlignment="1" applyBorder="1" applyFont="1">
      <alignment horizontal="center" vertical="center"/>
    </xf>
    <xf borderId="21" fillId="0" fontId="4" numFmtId="0" xfId="0" applyAlignment="1" applyBorder="1" applyFont="1">
      <alignment horizontal="center" vertical="center"/>
    </xf>
    <xf borderId="22" fillId="0" fontId="4" numFmtId="0" xfId="0" applyAlignment="1" applyBorder="1" applyFont="1">
      <alignment horizontal="center" vertical="center"/>
    </xf>
    <xf borderId="18" fillId="0" fontId="12" numFmtId="0" xfId="0" applyAlignment="1" applyBorder="1" applyFont="1">
      <alignment horizontal="center" vertical="center"/>
    </xf>
    <xf borderId="18" fillId="0" fontId="12" numFmtId="164" xfId="0" applyAlignment="1" applyBorder="1" applyFont="1" applyNumberFormat="1">
      <alignment horizontal="center" vertical="center"/>
    </xf>
    <xf borderId="18" fillId="0" fontId="12" numFmtId="165" xfId="0" applyAlignment="1" applyBorder="1" applyFont="1" applyNumberFormat="1">
      <alignment horizontal="center" vertical="center"/>
    </xf>
    <xf borderId="1" fillId="0" fontId="32" numFmtId="0" xfId="0" applyAlignment="1" applyBorder="1" applyFont="1">
      <alignment horizontal="center" shrinkToFit="0" vertical="center" wrapText="1"/>
    </xf>
    <xf borderId="12" fillId="0" fontId="32" numFmtId="165" xfId="0" applyAlignment="1" applyBorder="1" applyFont="1" applyNumberFormat="1">
      <alignment horizontal="center" vertical="center"/>
    </xf>
    <xf borderId="12" fillId="0" fontId="32" numFmtId="10" xfId="0" applyAlignment="1" applyBorder="1" applyFont="1" applyNumberFormat="1">
      <alignment horizontal="center" vertical="center"/>
    </xf>
    <xf borderId="6" fillId="0" fontId="4" numFmtId="0" xfId="0" applyAlignment="1" applyBorder="1" applyFont="1">
      <alignment horizontal="center" vertical="center"/>
    </xf>
    <xf borderId="1" fillId="0" fontId="32" numFmtId="0" xfId="0" applyAlignment="1" applyBorder="1" applyFont="1">
      <alignment horizontal="center" vertical="center"/>
    </xf>
    <xf borderId="23" fillId="0" fontId="4" numFmtId="0" xfId="0" applyAlignment="1" applyBorder="1" applyFont="1">
      <alignment horizontal="center" vertical="center"/>
    </xf>
    <xf borderId="24" fillId="0" fontId="4" numFmtId="0" xfId="0" applyAlignment="1" applyBorder="1" applyFont="1">
      <alignment horizontal="center" vertical="center"/>
    </xf>
    <xf borderId="0" fillId="0" fontId="4" numFmtId="165" xfId="0" applyAlignment="1" applyFont="1" applyNumberFormat="1">
      <alignment horizontal="left" vertical="center"/>
    </xf>
    <xf borderId="25" fillId="9" fontId="32" numFmtId="0" xfId="0" applyAlignment="1" applyBorder="1" applyFill="1" applyFont="1">
      <alignment horizontal="center" shrinkToFit="0" vertical="center" wrapText="1"/>
    </xf>
    <xf borderId="26" fillId="0" fontId="2" numFmtId="0" xfId="0" applyBorder="1" applyFont="1"/>
    <xf borderId="27" fillId="9" fontId="32" numFmtId="165" xfId="0" applyAlignment="1" applyBorder="1" applyFont="1" applyNumberFormat="1">
      <alignment horizontal="center" vertical="center"/>
    </xf>
    <xf borderId="28" fillId="9" fontId="32" numFmtId="10" xfId="0" applyAlignment="1" applyBorder="1" applyFont="1" applyNumberForma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4</xdr:row>
      <xdr:rowOff>0</xdr:rowOff>
    </xdr:from>
    <xdr:ext cx="466725" cy="62865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document/d/1k35xxtOGXKt2BeGauib3qB7fTg_hI45PRKVtOaFqPKE/edit?tab=t.xf7rfjkf3wjk"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5.63"/>
    <col customWidth="1" min="2" max="2" width="15.5"/>
    <col customWidth="1" min="3" max="3" width="21.88"/>
    <col customWidth="1" min="4" max="4" width="30.5"/>
    <col customWidth="1" min="5" max="5" width="27.0"/>
    <col customWidth="1" min="6" max="6" width="13.25"/>
    <col customWidth="1" min="7" max="7" width="23.38"/>
    <col customWidth="1" min="8" max="8" width="10.5"/>
    <col customWidth="1" min="9" max="9" width="12.88"/>
    <col customWidth="1" min="10" max="10" width="19.25"/>
    <col customWidth="1" min="11" max="11" width="16.25"/>
    <col customWidth="1" min="12" max="12" width="17.25"/>
    <col customWidth="1" min="13" max="13" width="17.88"/>
    <col customWidth="1" min="14" max="14" width="17.38"/>
    <col customWidth="1" min="15" max="15" width="15.25"/>
    <col customWidth="1" min="16" max="16" width="17.5"/>
    <col customWidth="1" min="17" max="17" width="25.25"/>
    <col customWidth="1" min="18" max="18" width="32.38"/>
    <col customWidth="1" min="19" max="19" width="35.5"/>
    <col customWidth="1" min="20" max="20" width="35.13"/>
    <col customWidth="1" min="21" max="21" width="36.25"/>
    <col customWidth="1" min="22" max="22" width="15.25"/>
    <col customWidth="1" min="23" max="23" width="19.63"/>
    <col customWidth="1" min="24" max="24" width="113.38"/>
    <col customWidth="1" min="25" max="26" width="11.38"/>
    <col customWidth="1" min="27" max="27" width="23.0"/>
    <col customWidth="1" min="28" max="28" width="22.5"/>
    <col customWidth="1" min="29" max="29" width="22.25"/>
    <col customWidth="1" min="30" max="30" width="225.5"/>
    <col customWidth="1" min="31" max="32" width="11.88"/>
  </cols>
  <sheetData>
    <row r="1" ht="24.75" customHeight="1">
      <c r="A1" s="1" t="s">
        <v>0</v>
      </c>
      <c r="B1" s="2"/>
      <c r="C1" s="2"/>
      <c r="D1" s="2"/>
      <c r="E1" s="2"/>
      <c r="F1" s="3"/>
      <c r="G1" s="4"/>
      <c r="H1" s="4"/>
      <c r="I1" s="4"/>
      <c r="J1" s="4"/>
      <c r="K1" s="4"/>
      <c r="L1" s="4"/>
      <c r="M1" s="4"/>
      <c r="N1" s="5"/>
      <c r="O1" s="5"/>
      <c r="P1" s="5"/>
      <c r="Q1" s="5"/>
      <c r="R1" s="4"/>
      <c r="S1" s="4"/>
      <c r="T1" s="4"/>
      <c r="U1" s="4"/>
      <c r="V1" s="4"/>
      <c r="W1" s="4"/>
      <c r="X1" s="4"/>
      <c r="Y1" s="4"/>
      <c r="Z1" s="4"/>
      <c r="AA1" s="4"/>
      <c r="AB1" s="4"/>
      <c r="AC1" s="4"/>
      <c r="AD1" s="4"/>
    </row>
    <row r="2" ht="17.25" customHeight="1">
      <c r="A2" s="6"/>
      <c r="B2" s="7"/>
      <c r="C2" s="8"/>
      <c r="D2" s="8"/>
      <c r="E2" s="8"/>
      <c r="F2" s="9"/>
      <c r="G2" s="4"/>
      <c r="H2" s="4"/>
      <c r="I2" s="4"/>
      <c r="J2" s="4"/>
      <c r="K2" s="4"/>
      <c r="L2" s="4"/>
      <c r="M2" s="4"/>
      <c r="N2" s="5"/>
      <c r="O2" s="5"/>
      <c r="P2" s="5"/>
      <c r="Q2" s="5"/>
      <c r="R2" s="4"/>
      <c r="S2" s="4"/>
      <c r="T2" s="4"/>
      <c r="U2" s="4"/>
      <c r="V2" s="4"/>
      <c r="W2" s="4"/>
      <c r="X2" s="4"/>
      <c r="Y2" s="4"/>
      <c r="Z2" s="4"/>
      <c r="AA2" s="4"/>
      <c r="AB2" s="4"/>
      <c r="AC2" s="4"/>
      <c r="AD2" s="4"/>
    </row>
    <row r="3" ht="18.75" customHeight="1">
      <c r="A3" s="10"/>
      <c r="B3" s="11"/>
      <c r="C3" s="12"/>
      <c r="D3" s="12"/>
      <c r="E3" s="12"/>
      <c r="F3" s="13"/>
      <c r="G3" s="4"/>
      <c r="H3" s="14" t="s">
        <v>1</v>
      </c>
      <c r="I3" s="3"/>
      <c r="J3" s="4"/>
      <c r="K3" s="4"/>
      <c r="L3" s="4"/>
      <c r="M3" s="4"/>
      <c r="N3" s="5"/>
      <c r="O3" s="5"/>
      <c r="P3" s="5"/>
      <c r="Q3" s="5"/>
      <c r="R3" s="4"/>
      <c r="S3" s="4"/>
      <c r="T3" s="4"/>
      <c r="U3" s="4"/>
      <c r="V3" s="4"/>
      <c r="W3" s="4"/>
      <c r="X3" s="4"/>
      <c r="Y3" s="15" t="s">
        <v>2</v>
      </c>
      <c r="Z3" s="3"/>
      <c r="AA3" s="4"/>
      <c r="AB3" s="4"/>
      <c r="AC3" s="4"/>
      <c r="AD3" s="4"/>
    </row>
    <row r="4" ht="36.75" customHeight="1">
      <c r="A4" s="16" t="s">
        <v>3</v>
      </c>
      <c r="B4" s="17" t="s">
        <v>4</v>
      </c>
      <c r="C4" s="16" t="s">
        <v>5</v>
      </c>
      <c r="D4" s="16" t="s">
        <v>6</v>
      </c>
      <c r="E4" s="16" t="s">
        <v>7</v>
      </c>
      <c r="F4" s="16" t="s">
        <v>8</v>
      </c>
      <c r="G4" s="16" t="s">
        <v>9</v>
      </c>
      <c r="H4" s="18" t="s">
        <v>10</v>
      </c>
      <c r="I4" s="18" t="s">
        <v>11</v>
      </c>
      <c r="J4" s="16" t="s">
        <v>12</v>
      </c>
      <c r="K4" s="16" t="s">
        <v>13</v>
      </c>
      <c r="L4" s="16" t="s">
        <v>14</v>
      </c>
      <c r="M4" s="17" t="s">
        <v>15</v>
      </c>
      <c r="N4" s="19" t="s">
        <v>16</v>
      </c>
      <c r="O4" s="19" t="s">
        <v>17</v>
      </c>
      <c r="P4" s="19" t="s">
        <v>18</v>
      </c>
      <c r="Q4" s="19" t="s">
        <v>19</v>
      </c>
      <c r="R4" s="17" t="s">
        <v>20</v>
      </c>
      <c r="S4" s="17" t="s">
        <v>21</v>
      </c>
      <c r="T4" s="17" t="s">
        <v>22</v>
      </c>
      <c r="U4" s="17" t="s">
        <v>23</v>
      </c>
      <c r="V4" s="16" t="s">
        <v>24</v>
      </c>
      <c r="W4" s="16" t="s">
        <v>25</v>
      </c>
      <c r="X4" s="16" t="s">
        <v>26</v>
      </c>
      <c r="Y4" s="16" t="s">
        <v>27</v>
      </c>
      <c r="Z4" s="16" t="s">
        <v>28</v>
      </c>
      <c r="AA4" s="16" t="s">
        <v>29</v>
      </c>
      <c r="AB4" s="16" t="s">
        <v>30</v>
      </c>
      <c r="AC4" s="16" t="s">
        <v>31</v>
      </c>
      <c r="AD4" s="16" t="s">
        <v>32</v>
      </c>
      <c r="AE4" s="20"/>
      <c r="AF4" s="20"/>
    </row>
    <row r="5" ht="49.5" customHeight="1">
      <c r="A5" s="21">
        <v>1.0</v>
      </c>
      <c r="B5" s="22"/>
      <c r="C5" s="22" t="s">
        <v>33</v>
      </c>
      <c r="D5" s="23" t="s">
        <v>34</v>
      </c>
      <c r="E5" s="24" t="s">
        <v>35</v>
      </c>
      <c r="F5" s="25">
        <v>1960.0</v>
      </c>
      <c r="G5" s="26" t="s">
        <v>36</v>
      </c>
      <c r="H5" s="27">
        <v>13.0</v>
      </c>
      <c r="I5" s="27">
        <v>10.0</v>
      </c>
      <c r="J5" s="28">
        <f t="shared" ref="J5:J6" si="1">K5/145</f>
        <v>2896.551724</v>
      </c>
      <c r="K5" s="29">
        <v>420000.0</v>
      </c>
      <c r="L5" s="28">
        <f t="shared" ref="L5:L6" si="2">J5*1.15</f>
        <v>3331.034483</v>
      </c>
      <c r="M5" s="30" t="s">
        <v>37</v>
      </c>
      <c r="N5" s="28">
        <f t="shared" ref="N5:N16" si="3">L5 - O5 - P5
</f>
        <v>2926.034483</v>
      </c>
      <c r="O5" s="31">
        <v>280.0</v>
      </c>
      <c r="P5" s="31">
        <v>125.0</v>
      </c>
      <c r="Q5" s="32"/>
      <c r="R5" s="33" t="s">
        <v>37</v>
      </c>
      <c r="S5" s="32"/>
      <c r="T5" s="32"/>
      <c r="U5" s="32"/>
      <c r="V5" s="34">
        <v>45541.0</v>
      </c>
      <c r="W5" s="26" t="s">
        <v>38</v>
      </c>
      <c r="X5" s="35" t="s">
        <v>39</v>
      </c>
      <c r="Y5" s="36">
        <v>4000.0</v>
      </c>
      <c r="Z5" s="36">
        <v>6000.0</v>
      </c>
      <c r="AA5" s="26"/>
      <c r="AB5" s="37"/>
      <c r="AC5" s="25"/>
      <c r="AD5" s="38" t="s">
        <v>40</v>
      </c>
    </row>
    <row r="6" ht="54.75" customHeight="1">
      <c r="A6" s="21">
        <v>2.0</v>
      </c>
      <c r="B6" s="22"/>
      <c r="C6" s="39" t="s">
        <v>41</v>
      </c>
      <c r="D6" s="23" t="s">
        <v>42</v>
      </c>
      <c r="E6" s="40" t="s">
        <v>43</v>
      </c>
      <c r="F6" s="25">
        <v>2007.0</v>
      </c>
      <c r="G6" s="26" t="s">
        <v>44</v>
      </c>
      <c r="H6" s="27">
        <v>25.75</v>
      </c>
      <c r="I6" s="27">
        <v>51.0</v>
      </c>
      <c r="J6" s="28">
        <f t="shared" si="1"/>
        <v>965.5172414</v>
      </c>
      <c r="K6" s="29">
        <v>140000.0</v>
      </c>
      <c r="L6" s="28">
        <f t="shared" si="2"/>
        <v>1110.344828</v>
      </c>
      <c r="M6" s="30" t="s">
        <v>37</v>
      </c>
      <c r="N6" s="28">
        <f t="shared" si="3"/>
        <v>705.3448276</v>
      </c>
      <c r="O6" s="31">
        <v>280.0</v>
      </c>
      <c r="P6" s="31">
        <v>125.0</v>
      </c>
      <c r="Q6" s="32"/>
      <c r="R6" s="30" t="s">
        <v>37</v>
      </c>
      <c r="S6" s="32"/>
      <c r="T6" s="32"/>
      <c r="U6" s="32"/>
      <c r="V6" s="34">
        <v>45541.0</v>
      </c>
      <c r="W6" s="26" t="s">
        <v>38</v>
      </c>
      <c r="X6" s="35" t="s">
        <v>45</v>
      </c>
      <c r="Y6" s="36">
        <v>1500.0</v>
      </c>
      <c r="Z6" s="36">
        <v>3000.0</v>
      </c>
      <c r="AA6" s="26"/>
      <c r="AB6" s="37"/>
      <c r="AC6" s="25"/>
      <c r="AD6" s="38" t="s">
        <v>46</v>
      </c>
    </row>
    <row r="7" ht="63.75" customHeight="1">
      <c r="A7" s="21">
        <v>3.0</v>
      </c>
      <c r="B7" s="22"/>
      <c r="C7" s="39" t="s">
        <v>41</v>
      </c>
      <c r="D7" s="23" t="s">
        <v>42</v>
      </c>
      <c r="E7" s="40" t="s">
        <v>47</v>
      </c>
      <c r="F7" s="25">
        <v>2009.0</v>
      </c>
      <c r="G7" s="26" t="s">
        <v>48</v>
      </c>
      <c r="H7" s="27">
        <v>28.0</v>
      </c>
      <c r="I7" s="27">
        <v>55.0</v>
      </c>
      <c r="J7" s="28">
        <f>K7/150</f>
        <v>1066.666667</v>
      </c>
      <c r="K7" s="29">
        <v>160000.0</v>
      </c>
      <c r="L7" s="28">
        <f t="shared" ref="L7:L8" si="4">J7*1.165</f>
        <v>1242.666667</v>
      </c>
      <c r="M7" s="30" t="s">
        <v>37</v>
      </c>
      <c r="N7" s="28">
        <f t="shared" si="3"/>
        <v>837.6666667</v>
      </c>
      <c r="O7" s="31">
        <v>280.0</v>
      </c>
      <c r="P7" s="31">
        <v>125.0</v>
      </c>
      <c r="Q7" s="32"/>
      <c r="R7" s="30" t="s">
        <v>37</v>
      </c>
      <c r="S7" s="32"/>
      <c r="T7" s="32"/>
      <c r="U7" s="32"/>
      <c r="V7" s="34">
        <v>45569.0</v>
      </c>
      <c r="W7" s="26" t="s">
        <v>38</v>
      </c>
      <c r="X7" s="35" t="s">
        <v>49</v>
      </c>
      <c r="Y7" s="36">
        <v>2000.0</v>
      </c>
      <c r="Z7" s="36">
        <v>4000.0</v>
      </c>
      <c r="AA7" s="26"/>
      <c r="AB7" s="37"/>
      <c r="AC7" s="25"/>
      <c r="AD7" s="38" t="s">
        <v>50</v>
      </c>
    </row>
    <row r="8" ht="65.25" customHeight="1">
      <c r="A8" s="21">
        <v>4.0</v>
      </c>
      <c r="B8" s="22"/>
      <c r="C8" s="39" t="s">
        <v>41</v>
      </c>
      <c r="D8" s="23" t="s">
        <v>42</v>
      </c>
      <c r="E8" s="40" t="s">
        <v>51</v>
      </c>
      <c r="F8" s="25">
        <v>2009.0</v>
      </c>
      <c r="G8" s="26" t="s">
        <v>48</v>
      </c>
      <c r="H8" s="27" t="s">
        <v>52</v>
      </c>
      <c r="I8" s="27" t="s">
        <v>52</v>
      </c>
      <c r="J8" s="28">
        <v>925.0</v>
      </c>
      <c r="K8" s="41"/>
      <c r="L8" s="28">
        <f t="shared" si="4"/>
        <v>1077.625</v>
      </c>
      <c r="M8" s="30" t="s">
        <v>37</v>
      </c>
      <c r="N8" s="28">
        <f t="shared" si="3"/>
        <v>672.625</v>
      </c>
      <c r="O8" s="31">
        <v>280.0</v>
      </c>
      <c r="P8" s="31">
        <v>125.0</v>
      </c>
      <c r="Q8" s="32"/>
      <c r="R8" s="30" t="s">
        <v>37</v>
      </c>
      <c r="S8" s="32"/>
      <c r="T8" s="32"/>
      <c r="U8" s="32"/>
      <c r="V8" s="34">
        <v>45623.0</v>
      </c>
      <c r="W8" s="26" t="s">
        <v>53</v>
      </c>
      <c r="X8" s="35" t="s">
        <v>54</v>
      </c>
      <c r="Y8" s="36">
        <v>1500.0</v>
      </c>
      <c r="Z8" s="36">
        <v>2500.0</v>
      </c>
      <c r="AA8" s="26"/>
      <c r="AB8" s="37"/>
      <c r="AC8" s="25"/>
      <c r="AD8" s="42" t="s">
        <v>55</v>
      </c>
    </row>
    <row r="9">
      <c r="A9" s="21">
        <v>5.0</v>
      </c>
      <c r="B9" s="22"/>
      <c r="C9" s="22" t="s">
        <v>56</v>
      </c>
      <c r="D9" s="37" t="s">
        <v>57</v>
      </c>
      <c r="E9" s="26" t="s">
        <v>58</v>
      </c>
      <c r="F9" s="25">
        <v>1930.0</v>
      </c>
      <c r="G9" s="26" t="s">
        <v>59</v>
      </c>
      <c r="H9" s="27" t="s">
        <v>60</v>
      </c>
      <c r="I9" s="27" t="s">
        <v>61</v>
      </c>
      <c r="J9" s="43">
        <v>1400.0</v>
      </c>
      <c r="K9" s="41"/>
      <c r="L9" s="28">
        <v>1778.0</v>
      </c>
      <c r="M9" s="30" t="s">
        <v>37</v>
      </c>
      <c r="N9" s="28">
        <f t="shared" si="3"/>
        <v>1373</v>
      </c>
      <c r="O9" s="31">
        <v>280.0</v>
      </c>
      <c r="P9" s="31">
        <v>125.0</v>
      </c>
      <c r="Q9" s="32"/>
      <c r="R9" s="30" t="s">
        <v>37</v>
      </c>
      <c r="S9" s="32"/>
      <c r="T9" s="32"/>
      <c r="U9" s="32"/>
      <c r="V9" s="34">
        <v>45918.0</v>
      </c>
      <c r="W9" s="44" t="s">
        <v>62</v>
      </c>
      <c r="X9" s="38" t="s">
        <v>63</v>
      </c>
      <c r="Y9" s="45">
        <v>2000.0</v>
      </c>
      <c r="Z9" s="45">
        <v>4000.0</v>
      </c>
      <c r="AA9" s="26"/>
      <c r="AB9" s="37"/>
      <c r="AC9" s="25"/>
      <c r="AD9" s="38" t="s">
        <v>64</v>
      </c>
    </row>
    <row r="10" ht="37.5" customHeight="1">
      <c r="A10" s="21">
        <v>6.0</v>
      </c>
      <c r="B10" s="22"/>
      <c r="C10" s="22" t="s">
        <v>65</v>
      </c>
      <c r="D10" s="37" t="s">
        <v>66</v>
      </c>
      <c r="E10" s="40" t="s">
        <v>67</v>
      </c>
      <c r="F10" s="25">
        <v>1966.0</v>
      </c>
      <c r="G10" s="26" t="s">
        <v>68</v>
      </c>
      <c r="H10" s="27" t="s">
        <v>69</v>
      </c>
      <c r="I10" s="27" t="s">
        <v>70</v>
      </c>
      <c r="J10" s="28">
        <v>2200.0</v>
      </c>
      <c r="K10" s="41"/>
      <c r="L10" s="28">
        <v>2794.0</v>
      </c>
      <c r="M10" s="30" t="s">
        <v>37</v>
      </c>
      <c r="N10" s="28">
        <f t="shared" si="3"/>
        <v>2389</v>
      </c>
      <c r="O10" s="31">
        <v>280.0</v>
      </c>
      <c r="P10" s="31">
        <v>125.0</v>
      </c>
      <c r="Q10" s="32"/>
      <c r="R10" s="30" t="s">
        <v>37</v>
      </c>
      <c r="S10" s="32"/>
      <c r="T10" s="32"/>
      <c r="U10" s="32"/>
      <c r="V10" s="34">
        <v>45918.0</v>
      </c>
      <c r="W10" s="44" t="s">
        <v>62</v>
      </c>
      <c r="X10" s="38" t="s">
        <v>71</v>
      </c>
      <c r="Y10" s="45">
        <v>3000.0</v>
      </c>
      <c r="Z10" s="45">
        <v>5000.0</v>
      </c>
      <c r="AA10" s="26"/>
      <c r="AB10" s="37"/>
      <c r="AC10" s="25"/>
      <c r="AD10" s="38" t="s">
        <v>72</v>
      </c>
    </row>
    <row r="11" ht="33.75" customHeight="1">
      <c r="A11" s="21">
        <v>7.0</v>
      </c>
      <c r="B11" s="22"/>
      <c r="C11" s="22" t="s">
        <v>73</v>
      </c>
      <c r="D11" s="37" t="s">
        <v>74</v>
      </c>
      <c r="E11" s="40" t="s">
        <v>75</v>
      </c>
      <c r="F11" s="25">
        <v>1965.0</v>
      </c>
      <c r="G11" s="26" t="s">
        <v>76</v>
      </c>
      <c r="H11" s="27">
        <v>22.75</v>
      </c>
      <c r="I11" s="27">
        <v>24.75</v>
      </c>
      <c r="J11" s="28">
        <v>375.0</v>
      </c>
      <c r="K11" s="41"/>
      <c r="L11" s="28">
        <v>480.0</v>
      </c>
      <c r="M11" s="30" t="s">
        <v>37</v>
      </c>
      <c r="N11" s="28">
        <f t="shared" si="3"/>
        <v>125</v>
      </c>
      <c r="O11" s="31">
        <v>280.0</v>
      </c>
      <c r="P11" s="31">
        <v>75.0</v>
      </c>
      <c r="Q11" s="32"/>
      <c r="R11" s="30" t="s">
        <v>37</v>
      </c>
      <c r="S11" s="32"/>
      <c r="T11" s="32"/>
      <c r="U11" s="32"/>
      <c r="V11" s="46">
        <v>45918.0</v>
      </c>
      <c r="W11" s="44" t="s">
        <v>77</v>
      </c>
      <c r="X11" s="38" t="s">
        <v>78</v>
      </c>
      <c r="Y11" s="45">
        <v>750.0</v>
      </c>
      <c r="Z11" s="45">
        <v>1500.0</v>
      </c>
      <c r="AA11" s="26"/>
      <c r="AB11" s="37"/>
      <c r="AC11" s="25"/>
      <c r="AD11" s="38" t="s">
        <v>79</v>
      </c>
    </row>
    <row r="12" ht="46.5" customHeight="1">
      <c r="A12" s="47">
        <v>8.0</v>
      </c>
      <c r="B12" s="22"/>
      <c r="C12" s="22" t="s">
        <v>80</v>
      </c>
      <c r="D12" s="48" t="s">
        <v>81</v>
      </c>
      <c r="E12" s="40" t="s">
        <v>82</v>
      </c>
      <c r="F12" s="26">
        <v>1972.0</v>
      </c>
      <c r="G12" s="26" t="s">
        <v>83</v>
      </c>
      <c r="H12" s="49">
        <v>30.0</v>
      </c>
      <c r="I12" s="49">
        <v>22.0</v>
      </c>
      <c r="J12" s="50">
        <v>2250.0</v>
      </c>
      <c r="K12" s="51"/>
      <c r="L12" s="50">
        <v>2880.0</v>
      </c>
      <c r="M12" s="44" t="s">
        <v>37</v>
      </c>
      <c r="N12" s="28">
        <f t="shared" si="3"/>
        <v>2475</v>
      </c>
      <c r="O12" s="31">
        <v>280.0</v>
      </c>
      <c r="P12" s="31">
        <v>125.0</v>
      </c>
      <c r="Q12" s="52"/>
      <c r="R12" s="44" t="s">
        <v>37</v>
      </c>
      <c r="S12" s="52"/>
      <c r="T12" s="52"/>
      <c r="U12" s="52"/>
      <c r="V12" s="53">
        <v>45926.0</v>
      </c>
      <c r="W12" s="44" t="s">
        <v>84</v>
      </c>
      <c r="X12" s="38" t="s">
        <v>85</v>
      </c>
      <c r="Y12" s="54">
        <v>3000.0</v>
      </c>
      <c r="Z12" s="54">
        <v>5000.0</v>
      </c>
      <c r="AA12" s="26"/>
      <c r="AB12" s="48"/>
      <c r="AC12" s="26"/>
      <c r="AD12" s="38" t="s">
        <v>86</v>
      </c>
      <c r="AE12" s="55"/>
      <c r="AF12" s="55"/>
    </row>
    <row r="13" ht="58.5" customHeight="1">
      <c r="A13" s="21">
        <v>9.0</v>
      </c>
      <c r="B13" s="22"/>
      <c r="C13" s="22" t="s">
        <v>87</v>
      </c>
      <c r="D13" s="37" t="s">
        <v>88</v>
      </c>
      <c r="E13" s="40" t="s">
        <v>89</v>
      </c>
      <c r="F13" s="25">
        <v>1912.0</v>
      </c>
      <c r="G13" s="26" t="s">
        <v>90</v>
      </c>
      <c r="H13" s="27" t="s">
        <v>91</v>
      </c>
      <c r="I13" s="27" t="s">
        <v>92</v>
      </c>
      <c r="J13" s="28">
        <v>4000.0</v>
      </c>
      <c r="K13" s="41"/>
      <c r="L13" s="28">
        <v>5080.0</v>
      </c>
      <c r="M13" s="30" t="s">
        <v>37</v>
      </c>
      <c r="N13" s="28">
        <f t="shared" si="3"/>
        <v>4595</v>
      </c>
      <c r="O13" s="31">
        <v>360.0</v>
      </c>
      <c r="P13" s="31">
        <v>125.0</v>
      </c>
      <c r="Q13" s="32"/>
      <c r="R13" s="30" t="s">
        <v>37</v>
      </c>
      <c r="S13" s="32"/>
      <c r="T13" s="32"/>
      <c r="U13" s="32"/>
      <c r="V13" s="34">
        <v>45930.0</v>
      </c>
      <c r="W13" s="26" t="s">
        <v>93</v>
      </c>
      <c r="X13" s="38" t="s">
        <v>94</v>
      </c>
      <c r="Y13" s="45">
        <v>6000.0</v>
      </c>
      <c r="Z13" s="45">
        <v>12000.0</v>
      </c>
      <c r="AA13" s="26"/>
      <c r="AB13" s="37"/>
      <c r="AC13" s="25"/>
      <c r="AD13" s="38" t="s">
        <v>95</v>
      </c>
    </row>
    <row r="14" ht="63.75" customHeight="1">
      <c r="A14" s="21">
        <v>10.0</v>
      </c>
      <c r="B14" s="22"/>
      <c r="C14" s="22" t="s">
        <v>96</v>
      </c>
      <c r="D14" s="37" t="s">
        <v>97</v>
      </c>
      <c r="E14" s="40" t="s">
        <v>98</v>
      </c>
      <c r="F14" s="25">
        <v>1929.0</v>
      </c>
      <c r="G14" s="26" t="s">
        <v>99</v>
      </c>
      <c r="H14" s="27" t="s">
        <v>100</v>
      </c>
      <c r="I14" s="27" t="s">
        <v>101</v>
      </c>
      <c r="J14" s="28">
        <v>280.0</v>
      </c>
      <c r="K14" s="41"/>
      <c r="L14" s="28">
        <v>350.0</v>
      </c>
      <c r="M14" s="30" t="s">
        <v>37</v>
      </c>
      <c r="N14" s="28">
        <f t="shared" si="3"/>
        <v>110</v>
      </c>
      <c r="O14" s="31">
        <v>140.0</v>
      </c>
      <c r="P14" s="31">
        <v>100.0</v>
      </c>
      <c r="Q14" s="32"/>
      <c r="R14" s="30" t="s">
        <v>37</v>
      </c>
      <c r="S14" s="32"/>
      <c r="T14" s="32"/>
      <c r="U14" s="32"/>
      <c r="V14" s="34">
        <v>45941.0</v>
      </c>
      <c r="W14" s="26" t="s">
        <v>102</v>
      </c>
      <c r="X14" s="38" t="s">
        <v>103</v>
      </c>
      <c r="Y14" s="45">
        <v>750.0</v>
      </c>
      <c r="Z14" s="45">
        <v>1500.0</v>
      </c>
      <c r="AA14" s="26"/>
      <c r="AB14" s="37"/>
      <c r="AC14" s="25"/>
      <c r="AD14" s="38" t="s">
        <v>104</v>
      </c>
    </row>
    <row r="15" ht="64.5" customHeight="1">
      <c r="A15" s="21">
        <v>11.0</v>
      </c>
      <c r="B15" s="22"/>
      <c r="C15" s="22" t="s">
        <v>105</v>
      </c>
      <c r="D15" s="37" t="s">
        <v>106</v>
      </c>
      <c r="E15" s="40" t="s">
        <v>107</v>
      </c>
      <c r="F15" s="25">
        <v>1997.0</v>
      </c>
      <c r="G15" s="26" t="s">
        <v>108</v>
      </c>
      <c r="H15" s="27" t="s">
        <v>109</v>
      </c>
      <c r="I15" s="27" t="s">
        <v>110</v>
      </c>
      <c r="J15" s="28">
        <v>130.0</v>
      </c>
      <c r="K15" s="41"/>
      <c r="L15" s="28">
        <v>162.5</v>
      </c>
      <c r="M15" s="30" t="s">
        <v>37</v>
      </c>
      <c r="N15" s="28">
        <f t="shared" si="3"/>
        <v>42.5</v>
      </c>
      <c r="O15" s="31">
        <v>70.0</v>
      </c>
      <c r="P15" s="31">
        <v>50.0</v>
      </c>
      <c r="Q15" s="32"/>
      <c r="R15" s="30" t="s">
        <v>37</v>
      </c>
      <c r="S15" s="32"/>
      <c r="T15" s="32"/>
      <c r="U15" s="32"/>
      <c r="V15" s="34">
        <v>45941.0</v>
      </c>
      <c r="W15" s="26" t="s">
        <v>102</v>
      </c>
      <c r="X15" s="38" t="s">
        <v>111</v>
      </c>
      <c r="Y15" s="45">
        <v>250.0</v>
      </c>
      <c r="Z15" s="45">
        <v>500.0</v>
      </c>
      <c r="AA15" s="26"/>
      <c r="AB15" s="37"/>
      <c r="AC15" s="25"/>
      <c r="AD15" s="38" t="s">
        <v>112</v>
      </c>
    </row>
    <row r="16" ht="51.0" customHeight="1">
      <c r="A16" s="21">
        <v>12.0</v>
      </c>
      <c r="B16" s="22"/>
      <c r="C16" s="22" t="s">
        <v>113</v>
      </c>
      <c r="D16" s="37" t="s">
        <v>114</v>
      </c>
      <c r="E16" s="40" t="s">
        <v>115</v>
      </c>
      <c r="F16" s="25">
        <v>1951.0</v>
      </c>
      <c r="G16" s="26" t="s">
        <v>116</v>
      </c>
      <c r="H16" s="27" t="s">
        <v>117</v>
      </c>
      <c r="I16" s="27" t="s">
        <v>118</v>
      </c>
      <c r="J16" s="28">
        <v>1600.0</v>
      </c>
      <c r="K16" s="56"/>
      <c r="L16" s="28">
        <v>2000.0</v>
      </c>
      <c r="M16" s="30" t="s">
        <v>37</v>
      </c>
      <c r="N16" s="28">
        <f t="shared" si="3"/>
        <v>940</v>
      </c>
      <c r="O16" s="31">
        <v>560.0</v>
      </c>
      <c r="P16" s="31">
        <v>500.0</v>
      </c>
      <c r="Q16" s="32"/>
      <c r="R16" s="30" t="s">
        <v>37</v>
      </c>
      <c r="S16" s="32"/>
      <c r="T16" s="32"/>
      <c r="U16" s="32"/>
      <c r="V16" s="34">
        <v>45942.0</v>
      </c>
      <c r="W16" s="26" t="s">
        <v>102</v>
      </c>
      <c r="X16" s="57" t="s">
        <v>119</v>
      </c>
      <c r="Y16" s="45">
        <v>5000.0</v>
      </c>
      <c r="Z16" s="45">
        <v>12000.0</v>
      </c>
      <c r="AA16" s="26"/>
      <c r="AB16" s="37"/>
      <c r="AC16" s="25"/>
      <c r="AD16" s="58" t="s">
        <v>120</v>
      </c>
    </row>
    <row r="17" ht="91.5" customHeight="1">
      <c r="A17" s="21">
        <v>13.0</v>
      </c>
      <c r="B17" s="22"/>
      <c r="C17" s="22" t="s">
        <v>121</v>
      </c>
      <c r="D17" s="37" t="s">
        <v>57</v>
      </c>
      <c r="E17" s="40" t="s">
        <v>122</v>
      </c>
      <c r="F17" s="25">
        <v>1912.0</v>
      </c>
      <c r="G17" s="26" t="s">
        <v>123</v>
      </c>
      <c r="H17" s="27" t="s">
        <v>124</v>
      </c>
      <c r="I17" s="27">
        <v>3.9</v>
      </c>
      <c r="J17" s="28">
        <v>715.0</v>
      </c>
      <c r="K17" s="59">
        <v>1000.0</v>
      </c>
      <c r="L17" s="28">
        <v>894.0</v>
      </c>
      <c r="M17" s="30" t="s">
        <v>37</v>
      </c>
      <c r="N17" s="28">
        <v>894.0</v>
      </c>
      <c r="O17" s="31">
        <v>280.0</v>
      </c>
      <c r="P17" s="31">
        <v>125.0</v>
      </c>
      <c r="Q17" s="32"/>
      <c r="R17" s="30" t="s">
        <v>125</v>
      </c>
      <c r="S17" s="31">
        <v>0.0</v>
      </c>
      <c r="T17" s="31">
        <v>50.75</v>
      </c>
      <c r="U17" s="31">
        <v>36.25</v>
      </c>
      <c r="V17" s="34">
        <v>45960.0</v>
      </c>
      <c r="W17" s="26" t="s">
        <v>126</v>
      </c>
      <c r="X17" s="38" t="s">
        <v>127</v>
      </c>
      <c r="Y17" s="45">
        <v>1250.0</v>
      </c>
      <c r="Z17" s="45">
        <v>2500.0</v>
      </c>
      <c r="AA17" s="26"/>
      <c r="AB17" s="37"/>
      <c r="AC17" s="25"/>
      <c r="AD17" s="58" t="s">
        <v>128</v>
      </c>
    </row>
    <row r="18" ht="96.0" customHeight="1">
      <c r="A18" s="21">
        <v>14.0</v>
      </c>
      <c r="B18" s="22"/>
      <c r="C18" s="39" t="s">
        <v>129</v>
      </c>
      <c r="D18" s="37" t="s">
        <v>130</v>
      </c>
      <c r="E18" s="40" t="s">
        <v>131</v>
      </c>
      <c r="F18" s="25">
        <v>1927.0</v>
      </c>
      <c r="G18" s="26" t="s">
        <v>132</v>
      </c>
      <c r="H18" s="27">
        <v>14.6</v>
      </c>
      <c r="I18" s="27">
        <v>9.8</v>
      </c>
      <c r="J18" s="28">
        <v>787.0</v>
      </c>
      <c r="K18" s="59">
        <v>1100.0</v>
      </c>
      <c r="L18" s="28">
        <v>984.0</v>
      </c>
      <c r="M18" s="30" t="s">
        <v>37</v>
      </c>
      <c r="N18" s="28">
        <v>984.0</v>
      </c>
      <c r="O18" s="31">
        <v>280.0</v>
      </c>
      <c r="P18" s="31">
        <v>125.0</v>
      </c>
      <c r="Q18" s="32"/>
      <c r="R18" s="30" t="s">
        <v>125</v>
      </c>
      <c r="S18" s="31">
        <v>0.0</v>
      </c>
      <c r="T18" s="31">
        <v>50.75</v>
      </c>
      <c r="U18" s="31">
        <v>36.25</v>
      </c>
      <c r="V18" s="34">
        <v>45960.0</v>
      </c>
      <c r="W18" s="26" t="s">
        <v>126</v>
      </c>
      <c r="X18" s="60" t="s">
        <v>133</v>
      </c>
      <c r="Y18" s="45">
        <v>800.0</v>
      </c>
      <c r="Z18" s="45">
        <v>1200.0</v>
      </c>
      <c r="AA18" s="26"/>
      <c r="AB18" s="37"/>
      <c r="AC18" s="25"/>
      <c r="AD18" s="58" t="s">
        <v>134</v>
      </c>
    </row>
    <row r="19" ht="60.0" customHeight="1">
      <c r="A19" s="21">
        <v>15.0</v>
      </c>
      <c r="B19" s="22"/>
      <c r="C19" s="39" t="s">
        <v>135</v>
      </c>
      <c r="D19" s="61" t="s">
        <v>136</v>
      </c>
      <c r="E19" s="62" t="s">
        <v>137</v>
      </c>
      <c r="F19" s="30">
        <v>1940.0</v>
      </c>
      <c r="G19" s="44" t="s">
        <v>138</v>
      </c>
      <c r="H19" s="63" t="s">
        <v>139</v>
      </c>
      <c r="I19" s="63" t="s">
        <v>100</v>
      </c>
      <c r="J19" s="43">
        <v>750.0</v>
      </c>
      <c r="K19" s="56"/>
      <c r="L19" s="43">
        <v>893.0</v>
      </c>
      <c r="M19" s="30" t="s">
        <v>37</v>
      </c>
      <c r="N19" s="43">
        <v>893.0</v>
      </c>
      <c r="O19" s="31">
        <v>280.0</v>
      </c>
      <c r="P19" s="31">
        <v>100.0</v>
      </c>
      <c r="Q19" s="31"/>
      <c r="R19" s="30" t="s">
        <v>37</v>
      </c>
      <c r="S19" s="31"/>
      <c r="T19" s="31"/>
      <c r="U19" s="31"/>
      <c r="V19" s="64">
        <v>45997.0</v>
      </c>
      <c r="W19" s="44" t="s">
        <v>140</v>
      </c>
      <c r="X19" s="60" t="s">
        <v>141</v>
      </c>
      <c r="Y19" s="45">
        <v>1500.0</v>
      </c>
      <c r="Z19" s="45">
        <v>4000.0</v>
      </c>
      <c r="AA19" s="26"/>
      <c r="AB19" s="37"/>
      <c r="AC19" s="25"/>
      <c r="AD19" s="65" t="s">
        <v>142</v>
      </c>
    </row>
    <row r="20" ht="47.25" customHeight="1">
      <c r="A20" s="21">
        <v>16.0</v>
      </c>
      <c r="B20" s="22"/>
      <c r="C20" s="39" t="s">
        <v>143</v>
      </c>
      <c r="D20" s="61" t="s">
        <v>144</v>
      </c>
      <c r="E20" s="62" t="s">
        <v>145</v>
      </c>
      <c r="F20" s="30">
        <v>1879.0</v>
      </c>
      <c r="G20" s="44" t="s">
        <v>146</v>
      </c>
      <c r="H20" s="63" t="s">
        <v>147</v>
      </c>
      <c r="I20" s="63" t="s">
        <v>148</v>
      </c>
      <c r="J20" s="43">
        <v>140.0</v>
      </c>
      <c r="K20" s="56"/>
      <c r="L20" s="43">
        <v>188.0</v>
      </c>
      <c r="M20" s="30" t="s">
        <v>37</v>
      </c>
      <c r="N20" s="43">
        <v>188.0</v>
      </c>
      <c r="O20" s="31">
        <v>280.0</v>
      </c>
      <c r="P20" s="31">
        <v>100.0</v>
      </c>
      <c r="Q20" s="31"/>
      <c r="R20" s="30" t="s">
        <v>37</v>
      </c>
      <c r="S20" s="31"/>
      <c r="T20" s="31"/>
      <c r="U20" s="31"/>
      <c r="V20" s="64">
        <v>45997.0</v>
      </c>
      <c r="W20" s="44" t="s">
        <v>149</v>
      </c>
      <c r="X20" s="60" t="s">
        <v>150</v>
      </c>
      <c r="Y20" s="45">
        <v>500.0</v>
      </c>
      <c r="Z20" s="45">
        <v>1000.0</v>
      </c>
      <c r="AA20" s="26"/>
      <c r="AB20" s="37"/>
      <c r="AC20" s="25"/>
      <c r="AD20" s="65" t="s">
        <v>151</v>
      </c>
    </row>
    <row r="21" ht="52.5" customHeight="1">
      <c r="A21" s="21">
        <v>17.0</v>
      </c>
      <c r="B21" s="22"/>
      <c r="C21" s="39" t="s">
        <v>152</v>
      </c>
      <c r="D21" s="61" t="s">
        <v>153</v>
      </c>
      <c r="E21" s="62" t="s">
        <v>154</v>
      </c>
      <c r="F21" s="30">
        <v>1933.0</v>
      </c>
      <c r="G21" s="44" t="s">
        <v>155</v>
      </c>
      <c r="H21" s="63" t="s">
        <v>156</v>
      </c>
      <c r="I21" s="63" t="s">
        <v>157</v>
      </c>
      <c r="J21" s="43">
        <v>10000.0</v>
      </c>
      <c r="K21" s="56"/>
      <c r="L21" s="43">
        <v>13176.0</v>
      </c>
      <c r="M21" s="30" t="s">
        <v>125</v>
      </c>
      <c r="N21" s="31">
        <f t="shared" ref="N21:N27" si="5">L21 - O21 - P21
</f>
        <v>7771</v>
      </c>
      <c r="O21" s="31">
        <v>5280.0</v>
      </c>
      <c r="P21" s="31">
        <v>125.0</v>
      </c>
      <c r="Q21" s="31"/>
      <c r="R21" s="30" t="s">
        <v>125</v>
      </c>
      <c r="S21" s="31"/>
      <c r="T21" s="31"/>
      <c r="U21" s="31"/>
      <c r="V21" s="64">
        <v>45997.0</v>
      </c>
      <c r="W21" s="44" t="s">
        <v>158</v>
      </c>
      <c r="X21" s="60" t="s">
        <v>159</v>
      </c>
      <c r="Y21" s="45">
        <v>15000.0</v>
      </c>
      <c r="Z21" s="45">
        <v>25000.0</v>
      </c>
      <c r="AA21" s="26"/>
      <c r="AB21" s="37"/>
      <c r="AC21" s="25"/>
      <c r="AD21" s="65" t="s">
        <v>160</v>
      </c>
    </row>
    <row r="22" ht="63.75" customHeight="1">
      <c r="A22" s="21">
        <v>18.0</v>
      </c>
      <c r="B22" s="22"/>
      <c r="C22" s="39" t="s">
        <v>41</v>
      </c>
      <c r="D22" s="23" t="s">
        <v>42</v>
      </c>
      <c r="E22" s="62" t="s">
        <v>161</v>
      </c>
      <c r="F22" s="30">
        <v>2013.0</v>
      </c>
      <c r="G22" s="44" t="s">
        <v>162</v>
      </c>
      <c r="H22" s="63" t="s">
        <v>163</v>
      </c>
      <c r="I22" s="63" t="s">
        <v>163</v>
      </c>
      <c r="J22" s="43">
        <v>1100.0</v>
      </c>
      <c r="K22" s="56"/>
      <c r="L22" s="43">
        <v>1449.0</v>
      </c>
      <c r="M22" s="30" t="s">
        <v>125</v>
      </c>
      <c r="N22" s="31">
        <f t="shared" si="5"/>
        <v>1069</v>
      </c>
      <c r="O22" s="31">
        <v>280.0</v>
      </c>
      <c r="P22" s="31">
        <v>100.0</v>
      </c>
      <c r="Q22" s="31"/>
      <c r="R22" s="30" t="s">
        <v>125</v>
      </c>
      <c r="S22" s="31"/>
      <c r="T22" s="31"/>
      <c r="U22" s="31"/>
      <c r="V22" s="64">
        <v>45997.0</v>
      </c>
      <c r="W22" s="44" t="s">
        <v>158</v>
      </c>
      <c r="X22" s="60" t="s">
        <v>164</v>
      </c>
      <c r="Y22" s="45">
        <v>1500.0</v>
      </c>
      <c r="Z22" s="45">
        <v>2500.0</v>
      </c>
      <c r="AA22" s="26"/>
      <c r="AB22" s="37"/>
      <c r="AC22" s="25"/>
      <c r="AD22" s="65" t="s">
        <v>165</v>
      </c>
    </row>
    <row r="23" ht="66.0" customHeight="1">
      <c r="A23" s="21">
        <v>19.0</v>
      </c>
      <c r="B23" s="22"/>
      <c r="C23" s="39" t="s">
        <v>166</v>
      </c>
      <c r="D23" s="61" t="s">
        <v>167</v>
      </c>
      <c r="E23" s="62" t="s">
        <v>168</v>
      </c>
      <c r="F23" s="30">
        <v>1995.0</v>
      </c>
      <c r="G23" s="44" t="s">
        <v>169</v>
      </c>
      <c r="H23" s="63" t="s">
        <v>170</v>
      </c>
      <c r="I23" s="63" t="s">
        <v>171</v>
      </c>
      <c r="J23" s="43">
        <v>150.0</v>
      </c>
      <c r="K23" s="56"/>
      <c r="L23" s="43">
        <v>200.0</v>
      </c>
      <c r="M23" s="30" t="s">
        <v>37</v>
      </c>
      <c r="N23" s="31">
        <f t="shared" si="5"/>
        <v>80</v>
      </c>
      <c r="O23" s="31">
        <v>70.0</v>
      </c>
      <c r="P23" s="31">
        <v>50.0</v>
      </c>
      <c r="Q23" s="31"/>
      <c r="R23" s="30" t="s">
        <v>37</v>
      </c>
      <c r="S23" s="31"/>
      <c r="T23" s="31"/>
      <c r="U23" s="31"/>
      <c r="V23" s="64">
        <v>45997.0</v>
      </c>
      <c r="W23" s="44" t="s">
        <v>149</v>
      </c>
      <c r="X23" s="60" t="s">
        <v>172</v>
      </c>
      <c r="Y23" s="45">
        <v>500.0</v>
      </c>
      <c r="Z23" s="45">
        <v>1000.0</v>
      </c>
      <c r="AA23" s="26"/>
      <c r="AB23" s="37"/>
      <c r="AC23" s="25"/>
      <c r="AD23" s="65" t="s">
        <v>173</v>
      </c>
    </row>
    <row r="24" ht="56.25" customHeight="1">
      <c r="A24" s="21">
        <v>20.0</v>
      </c>
      <c r="B24" s="22"/>
      <c r="C24" s="39" t="s">
        <v>174</v>
      </c>
      <c r="D24" s="61" t="s">
        <v>175</v>
      </c>
      <c r="E24" s="62" t="s">
        <v>176</v>
      </c>
      <c r="F24" s="30" t="s">
        <v>177</v>
      </c>
      <c r="G24" s="44" t="s">
        <v>99</v>
      </c>
      <c r="H24" s="63" t="s">
        <v>178</v>
      </c>
      <c r="I24" s="63" t="s">
        <v>179</v>
      </c>
      <c r="J24" s="43">
        <f t="shared" ref="J24:J27" si="6">1.16*K24</f>
        <v>440.8</v>
      </c>
      <c r="K24" s="66">
        <v>380.0</v>
      </c>
      <c r="L24" s="43">
        <f t="shared" ref="L24:L27" si="7">1.3*J24</f>
        <v>573.04</v>
      </c>
      <c r="M24" s="30" t="s">
        <v>37</v>
      </c>
      <c r="N24" s="31">
        <f t="shared" si="5"/>
        <v>193.04</v>
      </c>
      <c r="O24" s="31">
        <v>280.0</v>
      </c>
      <c r="P24" s="31">
        <v>100.0</v>
      </c>
      <c r="Q24" s="31"/>
      <c r="R24" s="30" t="s">
        <v>37</v>
      </c>
      <c r="S24" s="31"/>
      <c r="T24" s="31"/>
      <c r="U24" s="31"/>
      <c r="V24" s="64">
        <v>46001.0</v>
      </c>
      <c r="W24" s="67" t="s">
        <v>180</v>
      </c>
      <c r="X24" s="68" t="s">
        <v>181</v>
      </c>
      <c r="Y24" s="28">
        <v>750.0</v>
      </c>
      <c r="Z24" s="28">
        <v>2000.0</v>
      </c>
      <c r="AA24" s="26"/>
      <c r="AB24" s="37"/>
      <c r="AC24" s="25"/>
      <c r="AD24" s="65" t="s">
        <v>182</v>
      </c>
    </row>
    <row r="25" ht="67.5" customHeight="1">
      <c r="A25" s="21">
        <v>21.0</v>
      </c>
      <c r="B25" s="22"/>
      <c r="C25" s="39" t="s">
        <v>183</v>
      </c>
      <c r="D25" s="61" t="s">
        <v>184</v>
      </c>
      <c r="E25" s="62" t="s">
        <v>185</v>
      </c>
      <c r="F25" s="30" t="s">
        <v>186</v>
      </c>
      <c r="G25" s="44" t="s">
        <v>59</v>
      </c>
      <c r="H25" s="63" t="s">
        <v>187</v>
      </c>
      <c r="I25" s="63" t="s">
        <v>188</v>
      </c>
      <c r="J25" s="43">
        <f t="shared" si="6"/>
        <v>208.8</v>
      </c>
      <c r="K25" s="66">
        <v>180.0</v>
      </c>
      <c r="L25" s="43">
        <f t="shared" si="7"/>
        <v>271.44</v>
      </c>
      <c r="M25" s="30" t="s">
        <v>37</v>
      </c>
      <c r="N25" s="31">
        <f t="shared" si="5"/>
        <v>51.44</v>
      </c>
      <c r="O25" s="31">
        <v>140.0</v>
      </c>
      <c r="P25" s="31">
        <v>80.0</v>
      </c>
      <c r="Q25" s="31"/>
      <c r="R25" s="30" t="s">
        <v>37</v>
      </c>
      <c r="S25" s="31"/>
      <c r="T25" s="31"/>
      <c r="U25" s="31"/>
      <c r="V25" s="64">
        <v>46001.0</v>
      </c>
      <c r="W25" s="67" t="s">
        <v>180</v>
      </c>
      <c r="X25" s="68" t="s">
        <v>189</v>
      </c>
      <c r="Y25" s="43">
        <v>500.0</v>
      </c>
      <c r="Z25" s="43">
        <v>1500.0</v>
      </c>
      <c r="AA25" s="26"/>
      <c r="AB25" s="37"/>
      <c r="AC25" s="25"/>
      <c r="AD25" s="65" t="s">
        <v>190</v>
      </c>
    </row>
    <row r="26" ht="94.5" customHeight="1">
      <c r="A26" s="21">
        <v>22.0</v>
      </c>
      <c r="B26" s="22"/>
      <c r="C26" s="39" t="s">
        <v>191</v>
      </c>
      <c r="D26" s="61" t="s">
        <v>192</v>
      </c>
      <c r="E26" s="62" t="s">
        <v>193</v>
      </c>
      <c r="F26" s="30">
        <v>1930.0</v>
      </c>
      <c r="G26" s="44" t="s">
        <v>194</v>
      </c>
      <c r="H26" s="63" t="s">
        <v>195</v>
      </c>
      <c r="I26" s="63" t="s">
        <v>196</v>
      </c>
      <c r="J26" s="43">
        <f t="shared" si="6"/>
        <v>5800</v>
      </c>
      <c r="K26" s="66">
        <v>5000.0</v>
      </c>
      <c r="L26" s="43">
        <f t="shared" si="7"/>
        <v>7540</v>
      </c>
      <c r="M26" s="30" t="s">
        <v>37</v>
      </c>
      <c r="N26" s="31">
        <f t="shared" si="5"/>
        <v>6880</v>
      </c>
      <c r="O26" s="31">
        <v>560.0</v>
      </c>
      <c r="P26" s="31">
        <v>100.0</v>
      </c>
      <c r="Q26" s="31"/>
      <c r="R26" s="30" t="s">
        <v>37</v>
      </c>
      <c r="S26" s="31"/>
      <c r="T26" s="31"/>
      <c r="U26" s="31"/>
      <c r="V26" s="64">
        <v>46001.0</v>
      </c>
      <c r="W26" s="67" t="s">
        <v>180</v>
      </c>
      <c r="X26" s="68" t="s">
        <v>197</v>
      </c>
      <c r="Y26" s="43">
        <v>8000.0</v>
      </c>
      <c r="Z26" s="43">
        <v>12000.0</v>
      </c>
      <c r="AA26" s="26"/>
      <c r="AB26" s="37"/>
      <c r="AC26" s="25"/>
      <c r="AD26" s="65" t="s">
        <v>198</v>
      </c>
    </row>
    <row r="27" ht="62.25" customHeight="1">
      <c r="A27" s="21">
        <v>23.0</v>
      </c>
      <c r="B27" s="22"/>
      <c r="C27" s="39" t="s">
        <v>199</v>
      </c>
      <c r="D27" s="61" t="s">
        <v>200</v>
      </c>
      <c r="E27" s="62" t="s">
        <v>201</v>
      </c>
      <c r="F27" s="30">
        <v>1927.0</v>
      </c>
      <c r="G27" s="44" t="s">
        <v>99</v>
      </c>
      <c r="H27" s="63">
        <v>11.0</v>
      </c>
      <c r="I27" s="63" t="s">
        <v>202</v>
      </c>
      <c r="J27" s="43">
        <f t="shared" si="6"/>
        <v>3712</v>
      </c>
      <c r="K27" s="66">
        <v>3200.0</v>
      </c>
      <c r="L27" s="43">
        <f t="shared" si="7"/>
        <v>4825.6</v>
      </c>
      <c r="M27" s="30" t="s">
        <v>37</v>
      </c>
      <c r="N27" s="43">
        <f t="shared" si="5"/>
        <v>4445.6</v>
      </c>
      <c r="O27" s="31">
        <v>280.0</v>
      </c>
      <c r="P27" s="31">
        <v>100.0</v>
      </c>
      <c r="Q27" s="31"/>
      <c r="R27" s="30" t="s">
        <v>37</v>
      </c>
      <c r="S27" s="31"/>
      <c r="T27" s="31"/>
      <c r="U27" s="31"/>
      <c r="V27" s="64">
        <v>46001.0</v>
      </c>
      <c r="W27" s="67" t="s">
        <v>180</v>
      </c>
      <c r="X27" s="68" t="s">
        <v>203</v>
      </c>
      <c r="Y27" s="43">
        <v>6000.0</v>
      </c>
      <c r="Z27" s="43">
        <v>12000.0</v>
      </c>
      <c r="AA27" s="26"/>
      <c r="AB27" s="37"/>
      <c r="AC27" s="25"/>
      <c r="AD27" s="65" t="s">
        <v>204</v>
      </c>
    </row>
    <row r="28" ht="15.75" customHeight="1">
      <c r="A28" s="69"/>
      <c r="B28" s="22"/>
      <c r="C28" s="22"/>
      <c r="D28" s="70"/>
      <c r="E28" s="71"/>
      <c r="F28" s="70"/>
      <c r="G28" s="22"/>
      <c r="H28" s="70"/>
      <c r="I28" s="72"/>
      <c r="J28" s="73"/>
      <c r="K28" s="74"/>
      <c r="L28" s="73"/>
      <c r="M28" s="70"/>
      <c r="N28" s="75"/>
      <c r="O28" s="75"/>
      <c r="P28" s="75"/>
      <c r="Q28" s="75"/>
      <c r="R28" s="70"/>
      <c r="S28" s="70"/>
      <c r="T28" s="70"/>
      <c r="U28" s="70"/>
      <c r="V28" s="70"/>
      <c r="W28" s="22"/>
      <c r="X28" s="76"/>
      <c r="Y28" s="73"/>
      <c r="Z28" s="73"/>
      <c r="AA28" s="22"/>
      <c r="AB28" s="77"/>
      <c r="AC28" s="70"/>
      <c r="AD28" s="58"/>
    </row>
    <row r="29" ht="15.75" customHeight="1">
      <c r="A29" s="69"/>
      <c r="B29" s="78"/>
      <c r="C29" s="78"/>
      <c r="D29" s="78"/>
      <c r="E29" s="78"/>
      <c r="F29" s="78"/>
      <c r="G29" s="78"/>
      <c r="H29" s="78"/>
      <c r="I29" s="78"/>
      <c r="J29" s="79"/>
      <c r="K29" s="78"/>
      <c r="L29" s="79"/>
      <c r="M29" s="8"/>
      <c r="N29" s="80"/>
      <c r="O29" s="80"/>
      <c r="P29" s="80"/>
      <c r="Q29" s="80"/>
      <c r="R29" s="81"/>
      <c r="S29" s="81"/>
      <c r="T29" s="81"/>
      <c r="U29" s="81"/>
      <c r="V29" s="78"/>
      <c r="W29" s="78"/>
      <c r="X29" s="82" t="s">
        <v>205</v>
      </c>
      <c r="Y29" s="78"/>
      <c r="Z29" s="78"/>
      <c r="AA29" s="78"/>
      <c r="AB29" s="78"/>
      <c r="AC29" s="78"/>
      <c r="AD29" s="83"/>
    </row>
    <row r="30" ht="37.5" customHeight="1">
      <c r="A30" s="84"/>
      <c r="B30" s="85"/>
      <c r="C30" s="85" t="s">
        <v>5</v>
      </c>
      <c r="D30" s="85" t="s">
        <v>6</v>
      </c>
      <c r="E30" s="85" t="s">
        <v>7</v>
      </c>
      <c r="F30" s="85" t="s">
        <v>8</v>
      </c>
      <c r="G30" s="85" t="s">
        <v>9</v>
      </c>
      <c r="H30" s="86" t="s">
        <v>206</v>
      </c>
      <c r="I30" s="86" t="s">
        <v>207</v>
      </c>
      <c r="J30" s="85" t="s">
        <v>12</v>
      </c>
      <c r="K30" s="85" t="s">
        <v>13</v>
      </c>
      <c r="L30" s="87" t="s">
        <v>14</v>
      </c>
      <c r="M30" s="17" t="s">
        <v>15</v>
      </c>
      <c r="N30" s="88" t="s">
        <v>208</v>
      </c>
      <c r="O30" s="88" t="s">
        <v>209</v>
      </c>
      <c r="P30" s="88" t="s">
        <v>210</v>
      </c>
      <c r="Q30" s="88" t="s">
        <v>19</v>
      </c>
      <c r="R30" s="89" t="s">
        <v>20</v>
      </c>
      <c r="S30" s="89" t="s">
        <v>21</v>
      </c>
      <c r="T30" s="89" t="s">
        <v>22</v>
      </c>
      <c r="U30" s="89" t="s">
        <v>23</v>
      </c>
      <c r="V30" s="85" t="s">
        <v>24</v>
      </c>
      <c r="W30" s="85" t="s">
        <v>25</v>
      </c>
      <c r="X30" s="90" t="s">
        <v>26</v>
      </c>
      <c r="Y30" s="85" t="s">
        <v>27</v>
      </c>
      <c r="Z30" s="85" t="s">
        <v>28</v>
      </c>
      <c r="AA30" s="85" t="s">
        <v>29</v>
      </c>
      <c r="AB30" s="85" t="s">
        <v>30</v>
      </c>
      <c r="AC30" s="85" t="s">
        <v>31</v>
      </c>
      <c r="AD30" s="91" t="s">
        <v>32</v>
      </c>
    </row>
    <row r="31" ht="48.75" customHeight="1">
      <c r="A31" s="85" t="s">
        <v>3</v>
      </c>
      <c r="B31" s="4"/>
      <c r="C31" s="4"/>
      <c r="D31" s="92"/>
      <c r="E31" s="93"/>
      <c r="F31" s="93"/>
      <c r="G31" s="93"/>
      <c r="H31" s="4"/>
      <c r="I31" s="94" t="s">
        <v>211</v>
      </c>
      <c r="J31" s="95">
        <f>SUM(J5:J28)</f>
        <v>41892.33563</v>
      </c>
      <c r="K31" s="96"/>
      <c r="L31" s="97">
        <f>SUM(L5:L28)</f>
        <v>53280.25098</v>
      </c>
      <c r="M31" s="98"/>
      <c r="N31" s="99">
        <f t="shared" ref="N31:P31" si="8">SUM(N2:N30)</f>
        <v>40640.25098</v>
      </c>
      <c r="O31" s="99">
        <f t="shared" si="8"/>
        <v>11380</v>
      </c>
      <c r="P31" s="99">
        <f t="shared" si="8"/>
        <v>2830</v>
      </c>
      <c r="Q31" s="100"/>
      <c r="R31" s="101"/>
      <c r="S31" s="101"/>
      <c r="T31" s="101"/>
      <c r="U31" s="101"/>
      <c r="V31" s="102"/>
      <c r="W31" s="102"/>
      <c r="X31" s="103"/>
      <c r="Y31" s="104">
        <f t="shared" ref="Y31:Z31" si="9">SUM(Y5:Y28)</f>
        <v>66050</v>
      </c>
      <c r="Z31" s="104">
        <f t="shared" si="9"/>
        <v>121700</v>
      </c>
      <c r="AA31" s="4"/>
      <c r="AB31" s="105"/>
      <c r="AC31" s="105"/>
      <c r="AD31" s="83"/>
    </row>
    <row r="32" ht="24.75" customHeight="1">
      <c r="A32" s="4"/>
      <c r="B32" s="4"/>
      <c r="C32" s="4"/>
      <c r="D32" s="4"/>
      <c r="E32" s="4"/>
      <c r="F32" s="4"/>
      <c r="G32" s="4"/>
      <c r="H32" s="4"/>
      <c r="I32" s="4"/>
      <c r="J32" s="4"/>
      <c r="K32" s="4"/>
      <c r="L32" s="106"/>
      <c r="M32" s="4"/>
      <c r="N32" s="5"/>
      <c r="O32" s="5"/>
      <c r="P32" s="5"/>
      <c r="Q32" s="5"/>
      <c r="R32" s="4"/>
      <c r="S32" s="4"/>
      <c r="T32" s="4"/>
      <c r="U32" s="4"/>
      <c r="V32" s="4"/>
      <c r="W32" s="4"/>
      <c r="X32" s="83"/>
      <c r="Y32" s="107" t="s">
        <v>212</v>
      </c>
      <c r="Z32" s="108">
        <f>(Y31+Z31)/2</f>
        <v>93875</v>
      </c>
      <c r="AA32" s="109" t="s">
        <v>213</v>
      </c>
      <c r="AB32" s="109" t="s">
        <v>214</v>
      </c>
      <c r="AC32" s="4"/>
      <c r="AD32" s="83"/>
    </row>
    <row r="33" ht="22.5" customHeight="1">
      <c r="A33" s="4"/>
      <c r="B33" s="4"/>
      <c r="C33" s="4"/>
      <c r="D33" s="4"/>
      <c r="E33" s="4"/>
      <c r="F33" s="4"/>
      <c r="G33" s="4"/>
      <c r="H33" s="4"/>
      <c r="I33" s="4"/>
      <c r="J33" s="4"/>
      <c r="K33" s="110"/>
      <c r="L33" s="111"/>
      <c r="M33" s="112"/>
      <c r="N33" s="113"/>
      <c r="O33" s="113"/>
      <c r="P33" s="113"/>
      <c r="Q33" s="113"/>
      <c r="R33" s="114"/>
      <c r="S33" s="114"/>
      <c r="T33" s="114"/>
      <c r="U33" s="114"/>
      <c r="V33" s="114"/>
      <c r="W33" s="4"/>
      <c r="X33" s="83"/>
      <c r="Y33" s="115" t="s">
        <v>215</v>
      </c>
      <c r="Z33" s="3"/>
      <c r="AA33" s="116">
        <f>Z32-L31</f>
        <v>40594.74902</v>
      </c>
      <c r="AB33" s="117">
        <f>AA33/L31</f>
        <v>0.7619098686</v>
      </c>
      <c r="AC33" s="4"/>
      <c r="AD33" s="83"/>
    </row>
    <row r="34" ht="22.5" customHeight="1">
      <c r="A34" s="4"/>
      <c r="B34" s="4"/>
      <c r="C34" s="4"/>
      <c r="D34" s="118"/>
      <c r="E34" s="118"/>
      <c r="F34" s="118"/>
      <c r="G34" s="118"/>
      <c r="H34" s="4"/>
      <c r="I34" s="4"/>
      <c r="J34" s="4"/>
      <c r="K34" s="4"/>
      <c r="L34" s="4"/>
      <c r="M34" s="4"/>
      <c r="N34" s="5"/>
      <c r="O34" s="5"/>
      <c r="P34" s="5"/>
      <c r="Q34" s="5"/>
      <c r="R34" s="4"/>
      <c r="S34" s="4"/>
      <c r="T34" s="4"/>
      <c r="U34" s="4"/>
      <c r="V34" s="4"/>
      <c r="W34" s="4"/>
      <c r="X34" s="83"/>
      <c r="Y34" s="119" t="s">
        <v>27</v>
      </c>
      <c r="Z34" s="3"/>
      <c r="AA34" s="116">
        <f>Y31-L31</f>
        <v>12769.74902</v>
      </c>
      <c r="AB34" s="117">
        <f>AA34/L31</f>
        <v>0.2396713377</v>
      </c>
      <c r="AC34" s="4"/>
      <c r="AD34" s="83"/>
    </row>
    <row r="35" ht="22.5" customHeight="1">
      <c r="A35" s="4"/>
      <c r="B35" s="4"/>
      <c r="C35" s="4"/>
      <c r="D35" s="118"/>
      <c r="E35" s="118"/>
      <c r="F35" s="118"/>
      <c r="G35" s="118"/>
      <c r="H35" s="4"/>
      <c r="I35" s="4"/>
      <c r="J35" s="4"/>
      <c r="K35" s="120"/>
      <c r="L35" s="121"/>
      <c r="M35" s="112"/>
      <c r="N35" s="113"/>
      <c r="O35" s="113"/>
      <c r="P35" s="113"/>
      <c r="Q35" s="113"/>
      <c r="R35" s="114"/>
      <c r="S35" s="114"/>
      <c r="T35" s="114"/>
      <c r="U35" s="114"/>
      <c r="V35" s="114"/>
      <c r="W35" s="4"/>
      <c r="X35" s="122"/>
      <c r="Y35" s="119" t="s">
        <v>216</v>
      </c>
      <c r="Z35" s="3"/>
      <c r="AA35" s="116">
        <f>Z31-L31</f>
        <v>68419.74902</v>
      </c>
      <c r="AB35" s="117">
        <f>AA35/L31</f>
        <v>1.2841484</v>
      </c>
      <c r="AC35" s="4"/>
      <c r="AD35" s="83"/>
    </row>
    <row r="36" ht="18.75" customHeight="1">
      <c r="A36" s="4"/>
      <c r="B36" s="4"/>
      <c r="C36" s="4"/>
      <c r="D36" s="118"/>
      <c r="E36" s="118"/>
      <c r="F36" s="118"/>
      <c r="G36" s="118"/>
      <c r="H36" s="4"/>
      <c r="I36" s="4"/>
      <c r="J36" s="4"/>
      <c r="K36" s="4"/>
      <c r="L36" s="4"/>
      <c r="M36" s="4"/>
      <c r="N36" s="5"/>
      <c r="O36" s="5"/>
      <c r="P36" s="5"/>
      <c r="Q36" s="5"/>
      <c r="R36" s="4"/>
      <c r="S36" s="4"/>
      <c r="T36" s="4"/>
      <c r="U36" s="4"/>
      <c r="V36" s="4"/>
      <c r="W36" s="4"/>
      <c r="X36" s="83"/>
      <c r="Y36" s="4"/>
      <c r="Z36" s="4"/>
      <c r="AA36" s="4"/>
      <c r="AB36" s="4"/>
      <c r="AC36" s="4"/>
      <c r="AD36" s="83"/>
    </row>
    <row r="37" ht="22.5" customHeight="1">
      <c r="A37" s="4"/>
      <c r="B37" s="4"/>
      <c r="C37" s="4"/>
      <c r="D37" s="4"/>
      <c r="E37" s="4"/>
      <c r="F37" s="4"/>
      <c r="G37" s="4"/>
      <c r="H37" s="4"/>
      <c r="I37" s="4"/>
      <c r="J37" s="4"/>
      <c r="K37" s="4"/>
      <c r="L37" s="4"/>
      <c r="M37" s="4"/>
      <c r="N37" s="5"/>
      <c r="O37" s="5"/>
      <c r="P37" s="5"/>
      <c r="Q37" s="5"/>
      <c r="R37" s="4"/>
      <c r="S37" s="4"/>
      <c r="T37" s="4"/>
      <c r="U37" s="4"/>
      <c r="V37" s="4"/>
      <c r="W37" s="4"/>
      <c r="X37" s="83"/>
      <c r="Y37" s="123" t="s">
        <v>217</v>
      </c>
      <c r="Z37" s="124"/>
      <c r="AA37" s="125">
        <f>AA33-5500</f>
        <v>35094.74902</v>
      </c>
      <c r="AB37" s="126">
        <f>AA37/L31</f>
        <v>0.6586821267</v>
      </c>
      <c r="AC37" s="4"/>
      <c r="AD37" s="83"/>
    </row>
  </sheetData>
  <autoFilter ref="$A$4:$AC$4">
    <sortState ref="A4:AC4">
      <sortCondition ref="A4"/>
      <sortCondition ref="D4"/>
      <sortCondition ref="V4"/>
    </sortState>
  </autoFilter>
  <mergeCells count="8">
    <mergeCell ref="A1:F1"/>
    <mergeCell ref="H3:I3"/>
    <mergeCell ref="Y3:Z3"/>
    <mergeCell ref="D31:G31"/>
    <mergeCell ref="Y33:Z33"/>
    <mergeCell ref="Y34:Z34"/>
    <mergeCell ref="Y35:Z35"/>
    <mergeCell ref="Y37:Z37"/>
  </mergeCells>
  <dataValidations>
    <dataValidation type="list" allowBlank="1" showErrorMessage="1" sqref="M5:M27 R5:R27">
      <formula1>"Oliver,Fred,Jeremy,Split,Gift,TBD"</formula1>
    </dataValidation>
  </dataValidations>
  <hyperlinks>
    <hyperlink r:id="rId1" ref="X16"/>
  </hyperlinks>
  <printOptions/>
  <pageMargins bottom="0.75" footer="0.0" header="0.0" left="0.7" right="0.7" top="0.75"/>
  <pageSetup orientation="landscape"/>
  <drawing r:id="rId2"/>
</worksheet>
</file>