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mc:AlternateContent xmlns:mc="http://schemas.openxmlformats.org/markup-compatibility/2006">
    <mc:Choice Requires="x15">
      <x15ac:absPath xmlns:x15ac="http://schemas.microsoft.com/office/spreadsheetml/2010/11/ac" url="C:\Users\zhangcong\Downloads\"/>
    </mc:Choice>
  </mc:AlternateContent>
  <xr:revisionPtr revIDLastSave="0" documentId="13_ncr:1_{06AE75C3-7149-495A-9654-BB2D988ABE61}" xr6:coauthVersionLast="47" xr6:coauthVersionMax="47" xr10:uidLastSave="{00000000-0000-0000-0000-000000000000}"/>
  <bookViews>
    <workbookView xWindow="-96" yWindow="-96" windowWidth="23232" windowHeight="12432"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GanttChart!$A$1:$BN$29</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2" i="9" l="1"/>
  <c r="I12" i="9" s="1"/>
  <c r="F29" i="9"/>
  <c r="I29" i="9" s="1"/>
  <c r="F13" i="9"/>
  <c r="I13" i="9" s="1"/>
  <c r="F28" i="9"/>
  <c r="I28" i="9" s="1"/>
  <c r="F22" i="9"/>
  <c r="I22" i="9" s="1"/>
  <c r="F10" i="9"/>
  <c r="F8" i="9" l="1"/>
  <c r="I8" i="9" s="1"/>
  <c r="F23" i="9"/>
  <c r="I23" i="9" s="1"/>
  <c r="F18" i="9"/>
  <c r="I18" i="9" s="1"/>
  <c r="F14" i="9"/>
  <c r="I14" i="9" s="1"/>
  <c r="F9" i="9" l="1"/>
  <c r="I9" i="9" s="1"/>
  <c r="K6" i="9"/>
  <c r="F11" i="9" l="1"/>
  <c r="I11" i="9" s="1"/>
  <c r="K7" i="9"/>
  <c r="K4" i="9"/>
  <c r="A8" i="9"/>
  <c r="L6" i="9" l="1"/>
  <c r="F16" i="9" l="1"/>
  <c r="I16" i="9" s="1"/>
  <c r="F15" i="9"/>
  <c r="I15" i="9" s="1"/>
  <c r="F20" i="9"/>
  <c r="I20" i="9" s="1"/>
  <c r="F19" i="9"/>
  <c r="I19" i="9" s="1"/>
  <c r="F25" i="9"/>
  <c r="I25" i="9" s="1"/>
  <c r="F24" i="9"/>
  <c r="I24" i="9" s="1"/>
  <c r="M6" i="9"/>
  <c r="F21" i="9"/>
  <c r="I21" i="9" s="1"/>
  <c r="F26" i="9" l="1"/>
  <c r="I26" i="9" s="1"/>
  <c r="N6" i="9"/>
  <c r="F27" i="9" l="1"/>
  <c r="I27" i="9" s="1"/>
  <c r="O6" i="9"/>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E7" i="9" s="1"/>
  <c r="AB7" i="9"/>
  <c r="AF6" i="9" l="1"/>
  <c r="AC7" i="9"/>
  <c r="AG6" i="9" l="1"/>
  <c r="AD7" i="9"/>
  <c r="AH6" i="9" l="1"/>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1" i="9" s="1"/>
  <c r="A12" i="9" l="1"/>
  <c r="A13" i="9" s="1"/>
  <c r="A14" i="9" s="1"/>
  <c r="A15" i="9" s="1"/>
  <c r="A16" i="9" s="1"/>
  <c r="A17" i="9" l="1"/>
  <c r="A18" i="9" s="1"/>
  <c r="A19" i="9" s="1"/>
  <c r="A20" i="9" s="1"/>
  <c r="A21" i="9" s="1"/>
  <c r="A22" i="9" s="1"/>
  <c r="F17" i="9" l="1"/>
  <c r="A23" i="9"/>
  <c r="A24" i="9" s="1"/>
  <c r="A25" i="9" s="1"/>
  <c r="A26" i="9" s="1"/>
  <c r="A27" i="9" s="1"/>
  <c r="A28" i="9" s="1"/>
  <c r="A29" i="9" s="1"/>
  <c r="I17"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<sst xmlns="http://schemas.openxmlformats.org/spreadsheetml/2006/main" count="160" uniqueCount="151">
  <si>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</si>
  <si>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</si>
  <si>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</si>
  <si>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</si>
  <si>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</si>
  <si>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</si>
  <si>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</si>
  <si>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</si>
  <si>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</si>
  <si>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</si>
  <si>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</si>
  <si>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</si>
  <si>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</si>
  <si>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</si>
  <si>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</si>
  <si>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</si>
  <si>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</si>
  <si>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</si>
  <si>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</si>
  <si>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</si>
  <si>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</si>
  <si>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</si>
  <si>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</si>
  <si>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</si>
  <si>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</si>
  <si>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</si>
  <si>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</si>
  <si>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</si>
  <si>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</si>
  <si>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</si>
  <si>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</si>
  <si>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</si>
  <si>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</si>
  <si>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</si>
  <si>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</si>
  <si>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</si>
  <si>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</si>
  <si>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</si>
  <si>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</si>
  <si>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</si>
  <si>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</si>
  <si>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</si>
  <si>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</si>
  <si>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</si>
  <si>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</si>
  <si>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</si>
  <si>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</si>
  <si>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</si>
  <si>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</si>
  <si>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</si>
  <si>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</si>
  <si>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</si>
  <si>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</si>
  <si>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</si>
  <si>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</si>
  <si>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</si>
  <si>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</si>
  <si>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</si>
  <si>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</si>
  <si>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</si>
  <si>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</si>
  <si>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START</t>
  </si>
  <si>
    <t>END</t>
  </si>
  <si>
    <t>DAYS</t>
  </si>
  <si>
    <t>% DONE</t>
  </si>
  <si>
    <t>WORK DAYS</t>
  </si>
  <si>
    <t>PREDECESSOR</t>
  </si>
  <si>
    <t xml:space="preserve">Display Week </t>
  </si>
  <si>
    <t xml:space="preserve">Project Start Date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</si>
  <si>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</si>
  <si>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</si>
  <si>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</si>
  <si>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</si>
  <si>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</si>
  <si>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</si>
  <si>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</si>
  <si>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</si>
  <si>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</si>
  <si>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</si>
  <si>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</si>
  <si>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</si>
  <si>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</si>
  <si>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</si>
  <si>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</si>
  <si>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</si>
  <si>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</si>
  <si>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</si>
  <si>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</si>
  <si>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</si>
  <si>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</si>
  <si>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</si>
  <si>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</si>
  <si>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</si>
  <si>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</si>
  <si>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</si>
  <si>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</si>
  <si>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</si>
  <si>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</si>
  <si>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</si>
  <si>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</si>
  <si>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</si>
  <si>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</si>
  <si>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</si>
  <si>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</si>
  <si>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</si>
  <si>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</si>
  <si>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</si>
  <si>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</si>
  <si>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</si>
  <si>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</si>
  <si>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</si>
  <si>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</si>
  <si>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</si>
  <si>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</si>
  <si>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</si>
  <si>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</si>
  <si>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</si>
  <si>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</si>
  <si>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</si>
  <si>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</si>
  <si>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</si>
  <si>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</si>
  <si>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</si>
  <si>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</si>
  <si>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</si>
  <si>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</si>
  <si>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</si>
  <si>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</si>
  <si>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Real-time Integration of Fully Automatic 2D/3D Pelvic Registration with Robotic X-ray Acquisition</t>
  </si>
  <si>
    <t>Train Model</t>
  </si>
  <si>
    <t>Literature review</t>
  </si>
  <si>
    <t>Prepartion</t>
  </si>
  <si>
    <t>Do registration between CT Scan and X-ray image from loop-x</t>
  </si>
  <si>
    <t>Run SyntheX to make X-ray image domain generlization</t>
  </si>
  <si>
    <t>Train deepFluoroLabeling model</t>
  </si>
  <si>
    <t>Design a pipeline</t>
  </si>
  <si>
    <t>Automatic data acquistion</t>
  </si>
  <si>
    <t>Using deepFluoroLabeing to find landmarks</t>
  </si>
  <si>
    <t xml:space="preserve">Do the registration </t>
  </si>
  <si>
    <t>Test</t>
  </si>
  <si>
    <t xml:space="preserve">Visualization </t>
  </si>
  <si>
    <t>Documentaion for Synthex</t>
  </si>
  <si>
    <t>Loop-X  learning-section</t>
  </si>
  <si>
    <t>Test for wirless memory stick</t>
  </si>
  <si>
    <t>Integration all codes in an executable program</t>
  </si>
  <si>
    <t>Validating the program on phantom</t>
  </si>
  <si>
    <t xml:space="preserve">Mixed Reality visualization </t>
  </si>
  <si>
    <t xml:space="preserve">Write a report  </t>
  </si>
  <si>
    <t xml:space="preserve">Write a report </t>
  </si>
  <si>
    <t>Validating the program on cadaveric images</t>
  </si>
  <si>
    <t>Extration example Ct scan and X-ray image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</si>
</sst>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0070C0"/>
        <bgColor indexed="64"/>
      </patternFill>
    </fill>
    <fill>
      <patternFill patternType="solid">
        <fgColor theme="0"/>
        <bgColor indexed="64"/>
      </patternFill>
    </fill>
    <fill>
      <patternFill patternType="solid">
        <fgColor rgb="FFFFFF00"/>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thin">
        <color indexed="22"/>
      </top>
      <bottom/>
      <diagonal/>
    </border>
    <border>
      <left/>
      <right/>
      <top/>
      <bottom style="thin">
        <color indexed="64"/>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4">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4"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4" fontId="3" fillId="0" borderId="16" xfId="0" applyNumberFormat="1" applyFont="1" applyBorder="1" applyAlignment="1">
      <alignment horizontal="center" vertical="center" shrinkToFit="1"/>
    </xf>
    <xf numFmtId="164" fontId="3" fillId="0" borderId="17"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0" fontId="52" fillId="0" borderId="18" xfId="0" applyFont="1" applyBorder="1" applyAlignment="1">
      <alignment horizontal="left" vertical="center"/>
    </xf>
    <xf numFmtId="0" fontId="52" fillId="0" borderId="18" xfId="0" applyFont="1" applyBorder="1" applyAlignment="1">
      <alignment horizontal="center" vertical="center" wrapText="1"/>
    </xf>
    <xf numFmtId="0" fontId="53" fillId="0" borderId="18" xfId="0" applyFont="1" applyBorder="1" applyAlignment="1">
      <alignment horizontal="center" vertical="center" wrapText="1"/>
    </xf>
    <xf numFmtId="0" fontId="42" fillId="0" borderId="19" xfId="0" applyFont="1" applyBorder="1" applyAlignment="1">
      <alignment horizontal="center" vertical="center" shrinkToFit="1"/>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2"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64" fillId="0" borderId="0" xfId="0" applyFont="1"/>
    <xf numFmtId="14" fontId="47" fillId="23" borderId="11" xfId="0" applyNumberFormat="1" applyFont="1" applyFill="1" applyBorder="1" applyAlignment="1">
      <alignment horizontal="center" vertical="center"/>
    </xf>
    <xf numFmtId="14" fontId="9" fillId="0" borderId="0" xfId="0" applyNumberFormat="1" applyFont="1" applyAlignment="1" applyProtection="1">
      <alignment vertical="center"/>
      <protection locked="0"/>
    </xf>
    <xf numFmtId="14" fontId="11" fillId="0" borderId="0" xfId="0" applyNumberFormat="1" applyFont="1" applyProtection="1">
      <protection locked="0"/>
    </xf>
    <xf numFmtId="14" fontId="0" fillId="0" borderId="0" xfId="0" applyNumberFormat="1"/>
    <xf numFmtId="14" fontId="43" fillId="0" borderId="0" xfId="0" applyNumberFormat="1" applyFont="1"/>
    <xf numFmtId="14" fontId="52" fillId="0" borderId="18" xfId="0" applyNumberFormat="1" applyFont="1" applyBorder="1" applyAlignment="1">
      <alignment horizontal="center" vertical="center"/>
    </xf>
    <xf numFmtId="14" fontId="42" fillId="22" borderId="15" xfId="0" applyNumberFormat="1" applyFont="1" applyFill="1" applyBorder="1" applyAlignment="1">
      <alignment horizontal="right" vertical="center"/>
    </xf>
    <xf numFmtId="14" fontId="42" fillId="22" borderId="10" xfId="0" applyNumberFormat="1" applyFont="1" applyFill="1" applyBorder="1" applyAlignment="1">
      <alignment horizontal="center" vertical="center"/>
    </xf>
    <xf numFmtId="14" fontId="51" fillId="0" borderId="0" xfId="0" applyNumberFormat="1" applyFont="1"/>
    <xf numFmtId="14" fontId="42" fillId="22" borderId="15" xfId="0" applyNumberFormat="1" applyFont="1" applyFill="1" applyBorder="1" applyAlignment="1">
      <alignment horizontal="center" vertical="center"/>
    </xf>
    <xf numFmtId="14" fontId="47" fillId="0" borderId="11" xfId="0" applyNumberFormat="1" applyFont="1" applyBorder="1" applyAlignment="1">
      <alignment horizontal="center" vertical="center"/>
    </xf>
    <xf numFmtId="14" fontId="51" fillId="0" borderId="0" xfId="0" applyNumberFormat="1" applyFont="1" applyAlignment="1">
      <alignment horizontal="right" vertical="center"/>
    </xf>
    <xf numFmtId="0" fontId="54" fillId="0" borderId="0" xfId="0" applyFont="1" applyAlignment="1" applyProtection="1">
      <alignment horizontal="left" vertical="center"/>
      <protection locked="0"/>
    </xf>
    <xf numFmtId="0" fontId="0" fillId="25" borderId="0" xfId="0" applyFill="1"/>
    <xf numFmtId="0" fontId="0" fillId="26" borderId="0" xfId="0" applyFill="1"/>
    <xf numFmtId="0" fontId="42" fillId="27" borderId="10" xfId="0" applyFont="1" applyFill="1" applyBorder="1" applyAlignment="1">
      <alignment vertical="center" wrapText="1"/>
    </xf>
    <xf numFmtId="0" fontId="42" fillId="22" borderId="23" xfId="0" applyFont="1" applyFill="1" applyBorder="1" applyAlignment="1">
      <alignment horizontal="left" vertical="center"/>
    </xf>
    <xf numFmtId="0" fontId="42" fillId="0" borderId="0" xfId="0" applyFont="1" applyAlignment="1">
      <alignment horizontal="left" vertical="center"/>
    </xf>
    <xf numFmtId="0" fontId="42" fillId="0" borderId="23" xfId="0" applyFont="1" applyBorder="1" applyAlignment="1">
      <alignment horizontal="left" vertical="center"/>
    </xf>
    <xf numFmtId="0" fontId="55" fillId="0" borderId="0" xfId="34" applyFont="1" applyBorder="1" applyAlignment="1" applyProtection="1">
      <alignment horizontal="left" vertical="center"/>
    </xf>
    <xf numFmtId="0" fontId="48" fillId="0" borderId="16" xfId="0" applyFont="1" applyBorder="1" applyAlignment="1">
      <alignment horizontal="center" vertical="center"/>
    </xf>
    <xf numFmtId="0" fontId="48" fillId="0" borderId="12" xfId="0" applyFont="1" applyBorder="1" applyAlignment="1">
      <alignment horizontal="center" vertical="center"/>
    </xf>
    <xf numFmtId="0" fontId="48" fillId="0" borderId="17" xfId="0" applyFont="1" applyBorder="1" applyAlignment="1">
      <alignment horizontal="center" vertical="center"/>
    </xf>
    <xf numFmtId="14" fontId="45" fillId="0" borderId="16" xfId="0" applyNumberFormat="1" applyFont="1" applyBorder="1" applyAlignment="1">
      <alignment horizontal="center" vertical="center"/>
    </xf>
    <xf numFmtId="14" fontId="45" fillId="0" borderId="12" xfId="0" applyNumberFormat="1" applyFont="1" applyBorder="1" applyAlignment="1">
      <alignment horizontal="center" vertical="center"/>
    </xf>
    <xf numFmtId="14" fontId="45" fillId="0" borderId="17" xfId="0" applyNumberFormat="1" applyFont="1" applyBorder="1" applyAlignment="1">
      <alignment horizontal="center" vertical="center"/>
    </xf>
    <xf numFmtId="0" fontId="57" fillId="0" borderId="0" xfId="0" applyFont="1" applyAlignment="1">
      <alignment horizontal="left"/>
    </xf>
    <xf numFmtId="14" fontId="45" fillId="0" borderId="0" xfId="0" applyNumberFormat="1" applyFont="1" applyBorder="1" applyAlignment="1" applyProtection="1">
      <alignment horizontal="center" vertical="center" shrinkToFit="1"/>
      <protection locked="0"/>
    </xf>
    <xf numFmtId="14" fontId="45" fillId="0" borderId="24" xfId="0" applyNumberFormat="1" applyFont="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1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5</xdr:col>
      <xdr:colOff>491675</xdr:colOff>
      <xdr:row>4</xdr:row>
      <xdr:rowOff>59055</xdr:rowOff>
    </xdr:from>
    <xdr:to>
      <xdr:col>21</xdr:col>
      <xdr:colOff>95803</xdr:colOff>
      <xdr:row>9</xdr:row>
      <xdr:rowOff>19780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133350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29"/>
  <sheetViews>
    <sheetView showGridLines="0" tabSelected="1" zoomScale="84" zoomScaleNormal="65" workbookViewId="0">
      <pane ySplit="7" topLeftCell="A9" activePane="bottomLeft" state="frozen"/>
      <selection pane="bottomLeft" activeCell="K6" sqref="K6"/>
    </sheetView>
  </sheetViews>
  <sheetFormatPr defaultColWidth="9.109375" defaultRowHeight="13.2" x14ac:dyDescent="0.25"/>
  <cols>
    <col min="1" max="1" width="6.88671875" customWidth="1"/>
    <col min="2" max="2" width="47.77734375" customWidth="1"/>
    <col min="3" max="3" width="2.21875" hidden="1" customWidth="1"/>
    <col min="4" max="4" width="11.21875" hidden="1" customWidth="1"/>
    <col min="5" max="6" width="12" style="98" customWidth="1"/>
    <col min="7" max="7" width="6" customWidth="1"/>
    <col min="8" max="8" width="6.6640625" customWidth="1"/>
    <col min="9" max="9" width="6.44140625" customWidth="1"/>
    <col min="10" max="10" width="1.88671875" hidden="1" customWidth="1"/>
    <col min="11" max="65" width="2.44140625" customWidth="1"/>
    <col min="66" max="66" width="3" customWidth="1"/>
  </cols>
  <sheetData>
    <row r="1" spans="1:66" ht="53.4" customHeight="1" x14ac:dyDescent="0.25">
      <c r="A1" s="107" t="s">
        <v>128</v>
      </c>
      <c r="C1" s="29"/>
      <c r="D1" s="29"/>
      <c r="E1" s="96"/>
      <c r="F1" s="96"/>
      <c r="I1" s="70"/>
      <c r="AH1" s="114" t="s">
        <v>69</v>
      </c>
      <c r="AI1" s="114"/>
      <c r="AJ1" s="114"/>
      <c r="AK1" s="114"/>
      <c r="AL1" s="114"/>
      <c r="AM1" s="114"/>
      <c r="AN1" s="114"/>
      <c r="AO1" s="114"/>
      <c r="AP1" s="114"/>
      <c r="AQ1" s="114"/>
      <c r="AR1" s="114"/>
      <c r="AS1" s="114"/>
      <c r="AT1" s="114"/>
      <c r="AU1" s="114"/>
      <c r="AV1" s="114"/>
      <c r="AW1" s="114"/>
      <c r="AX1" s="114"/>
      <c r="AY1" s="114"/>
      <c r="AZ1" s="114"/>
      <c r="BA1" s="114"/>
      <c r="BB1" s="114"/>
    </row>
    <row r="2" spans="1:66" ht="18" customHeight="1" x14ac:dyDescent="0.25">
      <c r="A2" s="31"/>
      <c r="B2" s="12"/>
      <c r="C2" s="12"/>
      <c r="D2" s="19"/>
      <c r="E2" s="97"/>
      <c r="F2" s="97"/>
      <c r="H2" s="1"/>
    </row>
    <row r="3" spans="1:66" ht="13.8" x14ac:dyDescent="0.25">
      <c r="A3" s="31"/>
      <c r="B3" s="2"/>
      <c r="H3" s="1"/>
      <c r="K3" s="18"/>
      <c r="L3" s="18"/>
      <c r="M3" s="18"/>
      <c r="N3" s="18"/>
      <c r="O3" s="18"/>
      <c r="P3" s="18"/>
      <c r="Q3" s="18"/>
      <c r="R3" s="18"/>
      <c r="S3" s="18"/>
      <c r="T3" s="18"/>
      <c r="U3" s="18"/>
      <c r="V3" s="18"/>
      <c r="W3" s="18"/>
      <c r="X3" s="18"/>
      <c r="Y3" s="18"/>
      <c r="Z3" s="18"/>
      <c r="AA3" s="18"/>
    </row>
    <row r="4" spans="1:66" ht="17.25" customHeight="1" x14ac:dyDescent="0.25">
      <c r="A4" s="59"/>
      <c r="B4" s="60" t="s">
        <v>68</v>
      </c>
      <c r="C4" s="123">
        <v>44956</v>
      </c>
      <c r="D4" s="123"/>
      <c r="E4" s="123"/>
      <c r="F4" s="103"/>
      <c r="G4" s="60" t="s">
        <v>67</v>
      </c>
      <c r="H4" s="69">
        <v>10</v>
      </c>
      <c r="I4" s="2"/>
      <c r="J4" s="30"/>
      <c r="K4" s="115" t="str">
        <f>"Week "&amp;(K6-($C$4-WEEKDAY($C$4,1)+2))/7+1</f>
        <v>Week 10</v>
      </c>
      <c r="L4" s="116"/>
      <c r="M4" s="116"/>
      <c r="N4" s="116"/>
      <c r="O4" s="116"/>
      <c r="P4" s="116"/>
      <c r="Q4" s="117"/>
      <c r="R4" s="115" t="str">
        <f>"Week "&amp;(R6-($C$4-WEEKDAY($C$4,1)+2))/7+1</f>
        <v>Week 11</v>
      </c>
      <c r="S4" s="116"/>
      <c r="T4" s="116"/>
      <c r="U4" s="116"/>
      <c r="V4" s="116"/>
      <c r="W4" s="116"/>
      <c r="X4" s="117"/>
      <c r="Y4" s="115" t="str">
        <f>"Week "&amp;(Y6-($C$4-WEEKDAY($C$4,1)+2))/7+1</f>
        <v>Week 12</v>
      </c>
      <c r="Z4" s="116"/>
      <c r="AA4" s="116"/>
      <c r="AB4" s="116"/>
      <c r="AC4" s="116"/>
      <c r="AD4" s="116"/>
      <c r="AE4" s="117"/>
      <c r="AF4" s="115" t="str">
        <f>"Week "&amp;(AF6-($C$4-WEEKDAY($C$4,1)+2))/7+1</f>
        <v>Week 13</v>
      </c>
      <c r="AG4" s="116"/>
      <c r="AH4" s="116"/>
      <c r="AI4" s="116"/>
      <c r="AJ4" s="116"/>
      <c r="AK4" s="116"/>
      <c r="AL4" s="117"/>
      <c r="AM4" s="115" t="str">
        <f>"Week "&amp;(AM6-($C$4-WEEKDAY($C$4,1)+2))/7+1</f>
        <v>Week 14</v>
      </c>
      <c r="AN4" s="116"/>
      <c r="AO4" s="116"/>
      <c r="AP4" s="116"/>
      <c r="AQ4" s="116"/>
      <c r="AR4" s="116"/>
      <c r="AS4" s="117"/>
      <c r="AT4" s="115" t="str">
        <f>"Week "&amp;(AT6-($C$4-WEEKDAY($C$4,1)+2))/7+1</f>
        <v>Week 15</v>
      </c>
      <c r="AU4" s="116"/>
      <c r="AV4" s="116"/>
      <c r="AW4" s="116"/>
      <c r="AX4" s="116"/>
      <c r="AY4" s="116"/>
      <c r="AZ4" s="117"/>
      <c r="BA4" s="115" t="str">
        <f>"Week "&amp;(BA6-($C$4-WEEKDAY($C$4,1)+2))/7+1</f>
        <v>Week 16</v>
      </c>
      <c r="BB4" s="116"/>
      <c r="BC4" s="116"/>
      <c r="BD4" s="116"/>
      <c r="BE4" s="116"/>
      <c r="BF4" s="116"/>
      <c r="BG4" s="117"/>
      <c r="BH4" s="115" t="str">
        <f>"Week "&amp;(BH6-($C$4-WEEKDAY($C$4,1)+2))/7+1</f>
        <v>Week 17</v>
      </c>
      <c r="BI4" s="116"/>
      <c r="BJ4" s="116"/>
      <c r="BK4" s="116"/>
      <c r="BL4" s="116"/>
      <c r="BM4" s="116"/>
      <c r="BN4" s="117"/>
    </row>
    <row r="5" spans="1:66" s="98" customFormat="1" ht="17.25" customHeight="1" x14ac:dyDescent="0.25">
      <c r="A5" s="103"/>
      <c r="B5" s="106"/>
      <c r="C5" s="122"/>
      <c r="D5" s="122"/>
      <c r="E5" s="122"/>
      <c r="F5" s="103"/>
      <c r="G5" s="103"/>
      <c r="H5" s="103"/>
      <c r="I5" s="103"/>
      <c r="J5" s="99"/>
      <c r="K5" s="118">
        <f>K6</f>
        <v>45019</v>
      </c>
      <c r="L5" s="119"/>
      <c r="M5" s="119"/>
      <c r="N5" s="119"/>
      <c r="O5" s="119"/>
      <c r="P5" s="119"/>
      <c r="Q5" s="120"/>
      <c r="R5" s="118">
        <f>R6</f>
        <v>45026</v>
      </c>
      <c r="S5" s="119"/>
      <c r="T5" s="119"/>
      <c r="U5" s="119"/>
      <c r="V5" s="119"/>
      <c r="W5" s="119"/>
      <c r="X5" s="120"/>
      <c r="Y5" s="118">
        <f>Y6</f>
        <v>45033</v>
      </c>
      <c r="Z5" s="119"/>
      <c r="AA5" s="119"/>
      <c r="AB5" s="119"/>
      <c r="AC5" s="119"/>
      <c r="AD5" s="119"/>
      <c r="AE5" s="120"/>
      <c r="AF5" s="118">
        <f>AF6</f>
        <v>45040</v>
      </c>
      <c r="AG5" s="119"/>
      <c r="AH5" s="119"/>
      <c r="AI5" s="119"/>
      <c r="AJ5" s="119"/>
      <c r="AK5" s="119"/>
      <c r="AL5" s="120"/>
      <c r="AM5" s="118">
        <f>AM6</f>
        <v>45047</v>
      </c>
      <c r="AN5" s="119"/>
      <c r="AO5" s="119"/>
      <c r="AP5" s="119"/>
      <c r="AQ5" s="119"/>
      <c r="AR5" s="119"/>
      <c r="AS5" s="120"/>
      <c r="AT5" s="118">
        <f>AT6</f>
        <v>45054</v>
      </c>
      <c r="AU5" s="119"/>
      <c r="AV5" s="119"/>
      <c r="AW5" s="119"/>
      <c r="AX5" s="119"/>
      <c r="AY5" s="119"/>
      <c r="AZ5" s="120"/>
      <c r="BA5" s="118">
        <f>BA6</f>
        <v>45061</v>
      </c>
      <c r="BB5" s="119"/>
      <c r="BC5" s="119"/>
      <c r="BD5" s="119"/>
      <c r="BE5" s="119"/>
      <c r="BF5" s="119"/>
      <c r="BG5" s="120"/>
      <c r="BH5" s="118">
        <f>BH6</f>
        <v>45068</v>
      </c>
      <c r="BI5" s="119"/>
      <c r="BJ5" s="119"/>
      <c r="BK5" s="119"/>
      <c r="BL5" s="119"/>
      <c r="BM5" s="119"/>
      <c r="BN5" s="120"/>
    </row>
    <row r="6" spans="1:66" x14ac:dyDescent="0.25">
      <c r="A6" s="30"/>
      <c r="B6" s="30"/>
      <c r="C6" s="30"/>
      <c r="D6" s="30"/>
      <c r="E6" s="99"/>
      <c r="F6" s="99"/>
      <c r="G6" s="30"/>
      <c r="H6" s="30"/>
      <c r="I6" s="30"/>
      <c r="J6" s="30"/>
      <c r="K6" s="52">
        <f>C4-WEEKDAY(C4,1)+2+7*(H4-1)</f>
        <v>45019</v>
      </c>
      <c r="L6" s="44">
        <f t="shared" ref="L6:AQ7" si="0">K6+1</f>
        <v>45020</v>
      </c>
      <c r="M6" s="44">
        <f t="shared" si="0"/>
        <v>45021</v>
      </c>
      <c r="N6" s="44">
        <f t="shared" si="0"/>
        <v>45022</v>
      </c>
      <c r="O6" s="44">
        <f t="shared" si="0"/>
        <v>45023</v>
      </c>
      <c r="P6" s="44">
        <f t="shared" si="0"/>
        <v>45024</v>
      </c>
      <c r="Q6" s="53">
        <f t="shared" si="0"/>
        <v>45025</v>
      </c>
      <c r="R6" s="52">
        <f t="shared" si="0"/>
        <v>45026</v>
      </c>
      <c r="S6" s="44">
        <f t="shared" si="0"/>
        <v>45027</v>
      </c>
      <c r="T6" s="44">
        <f t="shared" si="0"/>
        <v>45028</v>
      </c>
      <c r="U6" s="44">
        <f t="shared" si="0"/>
        <v>45029</v>
      </c>
      <c r="V6" s="44">
        <f t="shared" si="0"/>
        <v>45030</v>
      </c>
      <c r="W6" s="44">
        <f t="shared" si="0"/>
        <v>45031</v>
      </c>
      <c r="X6" s="53">
        <f t="shared" si="0"/>
        <v>45032</v>
      </c>
      <c r="Y6" s="52">
        <f t="shared" si="0"/>
        <v>45033</v>
      </c>
      <c r="Z6" s="44">
        <f t="shared" si="0"/>
        <v>45034</v>
      </c>
      <c r="AA6" s="44">
        <f t="shared" si="0"/>
        <v>45035</v>
      </c>
      <c r="AB6" s="44">
        <f t="shared" si="0"/>
        <v>45036</v>
      </c>
      <c r="AC6" s="44">
        <f t="shared" si="0"/>
        <v>45037</v>
      </c>
      <c r="AD6" s="44">
        <f t="shared" si="0"/>
        <v>45038</v>
      </c>
      <c r="AE6" s="53">
        <f t="shared" si="0"/>
        <v>45039</v>
      </c>
      <c r="AF6" s="52">
        <f t="shared" si="0"/>
        <v>45040</v>
      </c>
      <c r="AG6" s="44">
        <f t="shared" si="0"/>
        <v>45041</v>
      </c>
      <c r="AH6" s="44">
        <f t="shared" si="0"/>
        <v>45042</v>
      </c>
      <c r="AI6" s="44">
        <f t="shared" si="0"/>
        <v>45043</v>
      </c>
      <c r="AJ6" s="44">
        <f t="shared" si="0"/>
        <v>45044</v>
      </c>
      <c r="AK6" s="44">
        <f t="shared" si="0"/>
        <v>45045</v>
      </c>
      <c r="AL6" s="53">
        <f t="shared" si="0"/>
        <v>45046</v>
      </c>
      <c r="AM6" s="52">
        <f t="shared" si="0"/>
        <v>45047</v>
      </c>
      <c r="AN6" s="44">
        <f t="shared" si="0"/>
        <v>45048</v>
      </c>
      <c r="AO6" s="44">
        <f t="shared" si="0"/>
        <v>45049</v>
      </c>
      <c r="AP6" s="44">
        <f t="shared" si="0"/>
        <v>45050</v>
      </c>
      <c r="AQ6" s="44">
        <f t="shared" si="0"/>
        <v>45051</v>
      </c>
      <c r="AR6" s="44">
        <f t="shared" ref="AR6:BN6" si="1">AQ6+1</f>
        <v>45052</v>
      </c>
      <c r="AS6" s="53">
        <f t="shared" si="1"/>
        <v>45053</v>
      </c>
      <c r="AT6" s="52">
        <f t="shared" si="1"/>
        <v>45054</v>
      </c>
      <c r="AU6" s="44">
        <f t="shared" si="1"/>
        <v>45055</v>
      </c>
      <c r="AV6" s="44">
        <f t="shared" si="1"/>
        <v>45056</v>
      </c>
      <c r="AW6" s="44">
        <f t="shared" si="1"/>
        <v>45057</v>
      </c>
      <c r="AX6" s="44">
        <f t="shared" si="1"/>
        <v>45058</v>
      </c>
      <c r="AY6" s="44">
        <f t="shared" si="1"/>
        <v>45059</v>
      </c>
      <c r="AZ6" s="53">
        <f t="shared" si="1"/>
        <v>45060</v>
      </c>
      <c r="BA6" s="52">
        <f t="shared" si="1"/>
        <v>45061</v>
      </c>
      <c r="BB6" s="44">
        <f t="shared" si="1"/>
        <v>45062</v>
      </c>
      <c r="BC6" s="44">
        <f t="shared" si="1"/>
        <v>45063</v>
      </c>
      <c r="BD6" s="44">
        <f t="shared" si="1"/>
        <v>45064</v>
      </c>
      <c r="BE6" s="44">
        <f t="shared" si="1"/>
        <v>45065</v>
      </c>
      <c r="BF6" s="44">
        <f t="shared" si="1"/>
        <v>45066</v>
      </c>
      <c r="BG6" s="53">
        <f t="shared" si="1"/>
        <v>45067</v>
      </c>
      <c r="BH6" s="52">
        <f t="shared" si="1"/>
        <v>45068</v>
      </c>
      <c r="BI6" s="44">
        <f t="shared" si="1"/>
        <v>45069</v>
      </c>
      <c r="BJ6" s="44">
        <f t="shared" si="1"/>
        <v>45070</v>
      </c>
      <c r="BK6" s="44">
        <f t="shared" si="1"/>
        <v>45071</v>
      </c>
      <c r="BL6" s="44">
        <f t="shared" si="1"/>
        <v>45072</v>
      </c>
      <c r="BM6" s="44">
        <f t="shared" si="1"/>
        <v>45073</v>
      </c>
      <c r="BN6" s="53">
        <f t="shared" si="1"/>
        <v>45074</v>
      </c>
    </row>
    <row r="7" spans="1:66" s="2" customFormat="1" ht="24.6" thickBot="1" x14ac:dyDescent="0.3">
      <c r="A7" s="61" t="s">
        <v>0</v>
      </c>
      <c r="B7" s="61" t="s">
        <v>60</v>
      </c>
      <c r="C7" s="62"/>
      <c r="D7" s="63" t="s">
        <v>66</v>
      </c>
      <c r="E7" s="100" t="s">
        <v>61</v>
      </c>
      <c r="F7" s="100" t="s">
        <v>62</v>
      </c>
      <c r="G7" s="62" t="s">
        <v>63</v>
      </c>
      <c r="H7" s="62" t="s">
        <v>64</v>
      </c>
      <c r="I7" s="62" t="s">
        <v>65</v>
      </c>
      <c r="J7" s="62"/>
      <c r="K7" s="64" t="str">
        <f t="shared" ref="K7:AP7" si="2">CHOOSE(WEEKDAY(K6,1),"S","M","T","W","T","F","S")</f>
        <v>M</v>
      </c>
      <c r="L7" s="65" t="str">
        <f t="shared" si="2"/>
        <v>T</v>
      </c>
      <c r="M7" s="65" t="str">
        <f t="shared" si="2"/>
        <v>W</v>
      </c>
      <c r="N7" s="65" t="str">
        <f t="shared" si="2"/>
        <v>T</v>
      </c>
      <c r="O7" s="65" t="str">
        <f t="shared" si="2"/>
        <v>F</v>
      </c>
      <c r="P7" s="65" t="str">
        <f t="shared" si="2"/>
        <v>S</v>
      </c>
      <c r="Q7" s="66" t="str">
        <f t="shared" si="2"/>
        <v>S</v>
      </c>
      <c r="R7" s="64" t="str">
        <f t="shared" si="2"/>
        <v>M</v>
      </c>
      <c r="S7" s="65" t="str">
        <f t="shared" si="2"/>
        <v>T</v>
      </c>
      <c r="T7" s="65" t="str">
        <f t="shared" si="2"/>
        <v>W</v>
      </c>
      <c r="U7" s="65" t="str">
        <f t="shared" si="2"/>
        <v>T</v>
      </c>
      <c r="V7" s="65" t="str">
        <f t="shared" si="2"/>
        <v>F</v>
      </c>
      <c r="W7" s="65" t="str">
        <f t="shared" si="2"/>
        <v>S</v>
      </c>
      <c r="X7" s="66" t="str">
        <f t="shared" si="2"/>
        <v>S</v>
      </c>
      <c r="Y7" s="64" t="str">
        <f t="shared" si="2"/>
        <v>M</v>
      </c>
      <c r="Z7" s="65" t="str">
        <f t="shared" si="2"/>
        <v>T</v>
      </c>
      <c r="AA7" s="65" t="str">
        <f t="shared" si="2"/>
        <v>W</v>
      </c>
      <c r="AB7" s="65" t="str">
        <f t="shared" si="2"/>
        <v>T</v>
      </c>
      <c r="AC7" s="65" t="str">
        <f t="shared" si="2"/>
        <v>F</v>
      </c>
      <c r="AD7" s="65" t="str">
        <f t="shared" si="2"/>
        <v>S</v>
      </c>
      <c r="AE7" s="66" t="str">
        <f t="shared" si="2"/>
        <v>S</v>
      </c>
      <c r="AF7" s="64" t="str">
        <f t="shared" si="2"/>
        <v>M</v>
      </c>
      <c r="AG7" s="65" t="str">
        <f t="shared" si="2"/>
        <v>T</v>
      </c>
      <c r="AH7" s="65" t="str">
        <f t="shared" si="2"/>
        <v>W</v>
      </c>
      <c r="AI7" s="65" t="str">
        <f t="shared" si="2"/>
        <v>T</v>
      </c>
      <c r="AJ7" s="65" t="str">
        <f t="shared" si="2"/>
        <v>F</v>
      </c>
      <c r="AK7" s="65" t="str">
        <f t="shared" si="2"/>
        <v>S</v>
      </c>
      <c r="AL7" s="66" t="str">
        <f t="shared" si="2"/>
        <v>S</v>
      </c>
      <c r="AM7" s="64" t="str">
        <f t="shared" si="2"/>
        <v>M</v>
      </c>
      <c r="AN7" s="65" t="str">
        <f t="shared" si="2"/>
        <v>T</v>
      </c>
      <c r="AO7" s="65" t="str">
        <f t="shared" si="2"/>
        <v>W</v>
      </c>
      <c r="AP7" s="65" t="str">
        <f t="shared" si="2"/>
        <v>T</v>
      </c>
      <c r="AQ7" s="65" t="str">
        <f t="shared" ref="AQ7:BN7" si="3">CHOOSE(WEEKDAY(AQ6,1),"S","M","T","W","T","F","S")</f>
        <v>F</v>
      </c>
      <c r="AR7" s="65" t="str">
        <f t="shared" si="3"/>
        <v>S</v>
      </c>
      <c r="AS7" s="66" t="str">
        <f t="shared" si="3"/>
        <v>S</v>
      </c>
      <c r="AT7" s="64" t="str">
        <f t="shared" si="3"/>
        <v>M</v>
      </c>
      <c r="AU7" s="65" t="str">
        <f t="shared" si="3"/>
        <v>T</v>
      </c>
      <c r="AV7" s="65" t="str">
        <f t="shared" si="3"/>
        <v>W</v>
      </c>
      <c r="AW7" s="65" t="str">
        <f t="shared" si="3"/>
        <v>T</v>
      </c>
      <c r="AX7" s="65" t="str">
        <f t="shared" si="3"/>
        <v>F</v>
      </c>
      <c r="AY7" s="65" t="str">
        <f t="shared" si="3"/>
        <v>S</v>
      </c>
      <c r="AZ7" s="66" t="str">
        <f t="shared" si="3"/>
        <v>S</v>
      </c>
      <c r="BA7" s="64" t="str">
        <f t="shared" si="3"/>
        <v>M</v>
      </c>
      <c r="BB7" s="65" t="str">
        <f t="shared" si="3"/>
        <v>T</v>
      </c>
      <c r="BC7" s="65" t="str">
        <f t="shared" si="3"/>
        <v>W</v>
      </c>
      <c r="BD7" s="65" t="str">
        <f t="shared" si="3"/>
        <v>T</v>
      </c>
      <c r="BE7" s="65" t="str">
        <f t="shared" si="3"/>
        <v>F</v>
      </c>
      <c r="BF7" s="65" t="str">
        <f t="shared" si="3"/>
        <v>S</v>
      </c>
      <c r="BG7" s="66" t="str">
        <f t="shared" si="3"/>
        <v>S</v>
      </c>
      <c r="BH7" s="64" t="str">
        <f t="shared" si="3"/>
        <v>M</v>
      </c>
      <c r="BI7" s="65" t="str">
        <f t="shared" si="3"/>
        <v>T</v>
      </c>
      <c r="BJ7" s="65" t="str">
        <f t="shared" si="3"/>
        <v>W</v>
      </c>
      <c r="BK7" s="65" t="str">
        <f t="shared" si="3"/>
        <v>T</v>
      </c>
      <c r="BL7" s="65" t="str">
        <f t="shared" si="3"/>
        <v>F</v>
      </c>
      <c r="BM7" s="65" t="str">
        <f t="shared" si="3"/>
        <v>S</v>
      </c>
      <c r="BN7" s="66" t="str">
        <f t="shared" si="3"/>
        <v>S</v>
      </c>
    </row>
    <row r="8" spans="1:66" s="34" customFormat="1" ht="17.399999999999999" x14ac:dyDescent="0.25">
      <c r="A8" s="45" t="str">
        <f>IF(ISERROR(VALUE(SUBSTITUTE(prevWBS,".",""))),"1",IF(ISERROR(FIND("`",SUBSTITUTE(prevWBS,".","`",1))),TEXT(VALUE(prevWBS)+1,"#"),TEXT(VALUE(LEFT(prevWBS,FIND("`",SUBSTITUTE(prevWBS,".","`",1))-1))+1,"#")))</f>
        <v>1</v>
      </c>
      <c r="B8" s="46" t="s">
        <v>131</v>
      </c>
      <c r="C8" s="47"/>
      <c r="D8" s="48"/>
      <c r="E8" s="101"/>
      <c r="F8" s="104" t="str">
        <f t="shared" ref="F8:F13" si="4">IF(ISBLANK(E8)," - ",IF(G8=0,E8,E8+G8-1))</f>
        <v xml:space="preserve"> - </v>
      </c>
      <c r="G8" s="49"/>
      <c r="H8" s="50"/>
      <c r="I8" s="51" t="str">
        <f t="shared" ref="I8:I27" si="5">IF(OR(F8=0,E8=0)," - ",NETWORKDAYS(E8,F8))</f>
        <v xml:space="preserve"> - </v>
      </c>
      <c r="J8" s="54"/>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row>
    <row r="9" spans="1:66" s="40" customFormat="1" ht="16.05" customHeight="1" x14ac:dyDescent="0.25">
      <c r="A9" s="39" t="str">
        <f t="shared" ref="A9:A13" si="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0" t="s">
        <v>130</v>
      </c>
      <c r="D9" s="68"/>
      <c r="E9" s="95">
        <v>44958</v>
      </c>
      <c r="F9" s="105">
        <f t="shared" si="4"/>
        <v>44967</v>
      </c>
      <c r="G9" s="41">
        <v>10</v>
      </c>
      <c r="H9" s="42">
        <v>1</v>
      </c>
      <c r="I9" s="43">
        <f t="shared" si="5"/>
        <v>8</v>
      </c>
      <c r="J9" s="55"/>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6.05" customHeight="1" x14ac:dyDescent="0.25">
      <c r="A10" s="39">
        <v>1.2</v>
      </c>
      <c r="B10" s="110" t="s">
        <v>141</v>
      </c>
      <c r="D10" s="68"/>
      <c r="E10" s="95">
        <v>44970</v>
      </c>
      <c r="F10" s="105">
        <f t="shared" si="4"/>
        <v>44983</v>
      </c>
      <c r="G10" s="41">
        <v>14</v>
      </c>
      <c r="H10" s="42">
        <v>0.2</v>
      </c>
      <c r="I10" s="43"/>
      <c r="J10" s="55"/>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6.05" customHeight="1" x14ac:dyDescent="0.25">
      <c r="A11" s="39" t="str">
        <f t="shared" si="6"/>
        <v>1.3</v>
      </c>
      <c r="B11" s="67" t="s">
        <v>142</v>
      </c>
      <c r="D11" s="68"/>
      <c r="E11" s="95">
        <v>44963</v>
      </c>
      <c r="F11" s="105">
        <f t="shared" si="4"/>
        <v>44964</v>
      </c>
      <c r="G11" s="41">
        <v>2</v>
      </c>
      <c r="H11" s="42">
        <v>1</v>
      </c>
      <c r="I11" s="43">
        <f>IF(OR(F11=0,E11=0)," - ",NETWORKDAYS(E11,F11))</f>
        <v>2</v>
      </c>
      <c r="J11" s="55"/>
      <c r="K11" s="39"/>
      <c r="L11" s="39"/>
      <c r="M11" s="39"/>
      <c r="N11" s="39"/>
      <c r="O11" s="39"/>
      <c r="P11" s="39"/>
      <c r="Q11" s="39"/>
      <c r="R11" s="39"/>
      <c r="S11" s="39"/>
      <c r="T11" s="39"/>
      <c r="U11" s="39"/>
      <c r="V11" s="39"/>
      <c r="W11" s="39"/>
      <c r="X11" s="39"/>
      <c r="Y11" s="39"/>
      <c r="Z11" s="39"/>
      <c r="AA11" s="39"/>
      <c r="AB11" s="39"/>
      <c r="AC11" s="39"/>
      <c r="AD11" s="39"/>
      <c r="AE11" s="113"/>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40" customFormat="1" ht="16.05" customHeight="1" x14ac:dyDescent="0.25">
      <c r="A12" s="39" t="str">
        <f t="shared" si="6"/>
        <v>1.4</v>
      </c>
      <c r="B12" s="67" t="s">
        <v>150</v>
      </c>
      <c r="D12" s="68"/>
      <c r="E12" s="95">
        <v>44963</v>
      </c>
      <c r="F12" s="105">
        <f>IF(ISBLANK(E12)," - ",IF(G12=0,E12,E12+G12-1))</f>
        <v>44967</v>
      </c>
      <c r="G12" s="41">
        <v>5</v>
      </c>
      <c r="H12" s="42">
        <v>1</v>
      </c>
      <c r="I12" s="43">
        <f>IF(OR(F12=0,E12=0)," - ",NETWORKDAYS(E12,F12))</f>
        <v>5</v>
      </c>
      <c r="J12" s="55"/>
      <c r="K12" s="39"/>
      <c r="L12" s="39"/>
      <c r="M12" s="39"/>
      <c r="N12" s="39"/>
      <c r="O12" s="39"/>
      <c r="P12" s="39"/>
      <c r="Q12" s="39"/>
      <c r="R12"/>
      <c r="S12"/>
      <c r="T12" s="39"/>
      <c r="U12" s="39"/>
      <c r="V12" s="39"/>
      <c r="W12" s="39"/>
      <c r="X12" s="39"/>
      <c r="Y12" s="39"/>
      <c r="Z12" s="39"/>
      <c r="AA12" s="39"/>
      <c r="AB12" s="39"/>
      <c r="AC12" s="39"/>
      <c r="AD12" s="39"/>
      <c r="AE12" s="112"/>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row>
    <row r="13" spans="1:66" ht="16.05" customHeight="1" x14ac:dyDescent="0.25">
      <c r="A13" s="39" t="str">
        <f t="shared" si="6"/>
        <v>1.5</v>
      </c>
      <c r="B13" s="67" t="s">
        <v>143</v>
      </c>
      <c r="C13" s="40"/>
      <c r="D13" s="68"/>
      <c r="E13" s="95">
        <v>44977</v>
      </c>
      <c r="F13" s="105">
        <f t="shared" si="4"/>
        <v>44978</v>
      </c>
      <c r="G13" s="41">
        <v>2</v>
      </c>
      <c r="H13" s="42">
        <v>0</v>
      </c>
      <c r="I13" s="43">
        <f>IF(OR(F13=0,E13=0)," - ",NETWORKDAYS(E13,F13))</f>
        <v>2</v>
      </c>
      <c r="R13" s="109"/>
      <c r="S13" s="109"/>
    </row>
    <row r="14" spans="1:66" s="34" customFormat="1" ht="16.05" customHeight="1" x14ac:dyDescent="0.25">
      <c r="A14" s="32" t="str">
        <f>IF(ISERROR(VALUE(SUBSTITUTE(prevWBS,".",""))),"1",IF(ISERROR(FIND("`",SUBSTITUTE(prevWBS,".","`",1))),TEXT(VALUE(prevWBS)+1,"#"),TEXT(VALUE(LEFT(prevWBS,FIND("`",SUBSTITUTE(prevWBS,".","`",1))-1))+1,"#")))</f>
        <v>2</v>
      </c>
      <c r="B14" s="33" t="s">
        <v>129</v>
      </c>
      <c r="D14" s="35"/>
      <c r="E14" s="102"/>
      <c r="F14" s="102" t="str">
        <f t="shared" ref="F14:F27" si="7">IF(ISBLANK(E14)," - ",IF(G14=0,E14,E14+G14-1))</f>
        <v xml:space="preserve"> - </v>
      </c>
      <c r="G14" s="36"/>
      <c r="H14" s="37"/>
      <c r="I14" s="38" t="str">
        <f t="shared" si="5"/>
        <v xml:space="preserve"> - </v>
      </c>
      <c r="J14" s="56"/>
      <c r="K14" s="58"/>
      <c r="L14" s="58"/>
      <c r="M14" s="58"/>
      <c r="N14" s="58"/>
      <c r="O14" s="58"/>
      <c r="P14" s="58"/>
      <c r="Q14" s="58"/>
      <c r="R14" s="58"/>
      <c r="S14" s="58"/>
      <c r="T14" s="58"/>
      <c r="U14" s="58"/>
      <c r="V14" s="58"/>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row>
    <row r="15" spans="1:66" s="40" customFormat="1" ht="16.05" customHeight="1" x14ac:dyDescent="0.25">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67" t="s">
        <v>133</v>
      </c>
      <c r="D15" s="68"/>
      <c r="E15" s="95">
        <v>44980</v>
      </c>
      <c r="F15" s="105">
        <f t="shared" si="7"/>
        <v>44984</v>
      </c>
      <c r="G15" s="41">
        <v>5</v>
      </c>
      <c r="H15" s="42">
        <v>0</v>
      </c>
      <c r="I15" s="43">
        <f t="shared" si="5"/>
        <v>3</v>
      </c>
      <c r="J15" s="55"/>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6.05" customHeight="1" x14ac:dyDescent="0.25">
      <c r="A1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67" t="s">
        <v>132</v>
      </c>
      <c r="D16" s="68"/>
      <c r="E16" s="95">
        <v>44985</v>
      </c>
      <c r="F16" s="105">
        <f t="shared" si="7"/>
        <v>44989</v>
      </c>
      <c r="G16" s="41">
        <v>5</v>
      </c>
      <c r="H16" s="42">
        <v>0</v>
      </c>
      <c r="I16" s="43">
        <f t="shared" si="5"/>
        <v>4</v>
      </c>
      <c r="J16" s="55"/>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16.05" customHeight="1" x14ac:dyDescent="0.25">
      <c r="A1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7" s="110" t="s">
        <v>134</v>
      </c>
      <c r="D17" s="68"/>
      <c r="E17" s="95">
        <v>44990</v>
      </c>
      <c r="F17" s="105">
        <f t="shared" si="7"/>
        <v>44994</v>
      </c>
      <c r="G17" s="41">
        <v>5</v>
      </c>
      <c r="H17" s="42">
        <v>0</v>
      </c>
      <c r="I17" s="43">
        <f t="shared" si="5"/>
        <v>4</v>
      </c>
      <c r="J17" s="55"/>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34" customFormat="1" ht="16.05" customHeight="1" x14ac:dyDescent="0.25">
      <c r="A18" s="32" t="str">
        <f>IF(ISERROR(VALUE(SUBSTITUTE(prevWBS,".",""))),"1",IF(ISERROR(FIND("`",SUBSTITUTE(prevWBS,".","`",1))),TEXT(VALUE(prevWBS)+1,"#"),TEXT(VALUE(LEFT(prevWBS,FIND("`",SUBSTITUTE(prevWBS,".","`",1))-1))+1,"#")))</f>
        <v>3</v>
      </c>
      <c r="B18" s="33" t="s">
        <v>135</v>
      </c>
      <c r="D18" s="35"/>
      <c r="E18" s="102"/>
      <c r="F18" s="102" t="str">
        <f t="shared" si="7"/>
        <v xml:space="preserve"> - </v>
      </c>
      <c r="G18" s="36"/>
      <c r="H18" s="37"/>
      <c r="I18" s="38" t="str">
        <f t="shared" si="5"/>
        <v xml:space="preserve"> - </v>
      </c>
      <c r="J18" s="56"/>
      <c r="K18" s="58"/>
      <c r="L18" s="58"/>
      <c r="M18" s="58"/>
      <c r="N18" s="58"/>
      <c r="O18" s="58"/>
      <c r="P18" s="58"/>
      <c r="Q18" s="58"/>
      <c r="R18" s="58"/>
      <c r="S18" s="58"/>
      <c r="T18" s="58"/>
      <c r="U18" s="58"/>
      <c r="V18" s="58"/>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row>
    <row r="19" spans="1:66" s="40" customFormat="1" ht="16.05" customHeight="1" x14ac:dyDescent="0.25">
      <c r="A1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67" t="s">
        <v>136</v>
      </c>
      <c r="D19" s="68"/>
      <c r="E19" s="95">
        <v>44995</v>
      </c>
      <c r="F19" s="105">
        <f t="shared" si="7"/>
        <v>44998</v>
      </c>
      <c r="G19" s="41">
        <v>4</v>
      </c>
      <c r="H19" s="42">
        <v>0</v>
      </c>
      <c r="I19" s="43">
        <f t="shared" si="5"/>
        <v>2</v>
      </c>
      <c r="J19" s="55"/>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16.05" customHeight="1" x14ac:dyDescent="0.25">
      <c r="A20"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0" s="67" t="s">
        <v>137</v>
      </c>
      <c r="D20" s="68"/>
      <c r="E20" s="95">
        <v>44999</v>
      </c>
      <c r="F20" s="105">
        <f t="shared" si="7"/>
        <v>45002</v>
      </c>
      <c r="G20" s="41">
        <v>4</v>
      </c>
      <c r="H20" s="42">
        <v>0</v>
      </c>
      <c r="I20" s="43">
        <f t="shared" si="5"/>
        <v>4</v>
      </c>
      <c r="J20" s="55"/>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6.05" customHeight="1" x14ac:dyDescent="0.25">
      <c r="A21"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1" s="67" t="s">
        <v>138</v>
      </c>
      <c r="D21" s="68"/>
      <c r="E21" s="95">
        <v>45003</v>
      </c>
      <c r="F21" s="105">
        <f>IF(ISBLANK(E21)," - ",IF(G21=0,E21,E21+G21-1))</f>
        <v>45007</v>
      </c>
      <c r="G21" s="41">
        <v>5</v>
      </c>
      <c r="H21" s="42">
        <v>0</v>
      </c>
      <c r="I21" s="43">
        <f>IF(OR(F21=0,E21=0)," - ",NETWORKDAYS(E21,F21))</f>
        <v>3</v>
      </c>
      <c r="J21" s="55"/>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ht="16.05" customHeight="1" x14ac:dyDescent="0.25">
      <c r="A2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2" s="110" t="s">
        <v>144</v>
      </c>
      <c r="C22" s="40"/>
      <c r="D22" s="68"/>
      <c r="E22" s="95">
        <v>45008</v>
      </c>
      <c r="F22" s="105">
        <f>IF(ISBLANK(E22)," - ",IF(G22=0,E22,E22+G22-1))</f>
        <v>45014</v>
      </c>
      <c r="G22" s="41">
        <v>7</v>
      </c>
      <c r="H22" s="42">
        <v>0</v>
      </c>
      <c r="I22" s="43">
        <f>IF(OR(F22=0,E22=0)," - ",NETWORKDAYS(E22,F22))</f>
        <v>5</v>
      </c>
      <c r="BD22" s="108"/>
      <c r="BE22" s="108"/>
      <c r="BF22" s="108"/>
      <c r="BG22" s="108"/>
      <c r="BH22" s="108"/>
      <c r="BI22" s="108"/>
      <c r="BJ22" s="108"/>
    </row>
    <row r="23" spans="1:66" s="34" customFormat="1" ht="16.05" customHeight="1" x14ac:dyDescent="0.25">
      <c r="A23" s="32" t="str">
        <f>IF(ISERROR(VALUE(SUBSTITUTE(prevWBS,".",""))),"1",IF(ISERROR(FIND("`",SUBSTITUTE(prevWBS,".","`",1))),TEXT(VALUE(prevWBS)+1,"#"),TEXT(VALUE(LEFT(prevWBS,FIND("`",SUBSTITUTE(prevWBS,".","`",1))-1))+1,"#")))</f>
        <v>4</v>
      </c>
      <c r="B23" s="33" t="s">
        <v>139</v>
      </c>
      <c r="D23" s="35"/>
      <c r="E23" s="102"/>
      <c r="F23" s="102" t="str">
        <f t="shared" si="7"/>
        <v xml:space="preserve"> - </v>
      </c>
      <c r="G23" s="36"/>
      <c r="H23" s="37"/>
      <c r="I23" s="38" t="str">
        <f t="shared" si="5"/>
        <v xml:space="preserve"> - </v>
      </c>
      <c r="J23" s="56"/>
      <c r="K23" s="58"/>
      <c r="L23" s="58"/>
      <c r="M23" s="58"/>
      <c r="N23" s="58"/>
      <c r="O23" s="58"/>
      <c r="P23" s="58"/>
      <c r="Q23" s="58"/>
      <c r="R23" s="58"/>
      <c r="S23" s="58"/>
      <c r="T23" s="58"/>
      <c r="U23" s="58"/>
      <c r="V23" s="58"/>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row>
    <row r="24" spans="1:66" s="40" customFormat="1" ht="16.05" customHeight="1" x14ac:dyDescent="0.25">
      <c r="A2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67" t="s">
        <v>145</v>
      </c>
      <c r="D24" s="68"/>
      <c r="E24" s="95">
        <v>45017</v>
      </c>
      <c r="F24" s="105">
        <f t="shared" si="7"/>
        <v>45023</v>
      </c>
      <c r="G24" s="41">
        <v>7</v>
      </c>
      <c r="H24" s="42">
        <v>0</v>
      </c>
      <c r="I24" s="43">
        <f t="shared" si="5"/>
        <v>5</v>
      </c>
      <c r="J24" s="55"/>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6.05" customHeight="1" x14ac:dyDescent="0.25">
      <c r="A2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5" s="110" t="s">
        <v>147</v>
      </c>
      <c r="D25" s="68"/>
      <c r="E25" s="95">
        <v>45024</v>
      </c>
      <c r="F25" s="105">
        <f t="shared" si="7"/>
        <v>45028</v>
      </c>
      <c r="G25" s="41">
        <v>5</v>
      </c>
      <c r="H25" s="42">
        <v>0</v>
      </c>
      <c r="I25" s="43">
        <f t="shared" si="5"/>
        <v>3</v>
      </c>
      <c r="J25" s="55"/>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6.05" customHeight="1" x14ac:dyDescent="0.25">
      <c r="A2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6" s="67" t="s">
        <v>149</v>
      </c>
      <c r="D26" s="68"/>
      <c r="E26" s="95">
        <v>45029</v>
      </c>
      <c r="F26" s="105">
        <f t="shared" si="7"/>
        <v>45035</v>
      </c>
      <c r="G26" s="41">
        <v>7</v>
      </c>
      <c r="H26" s="42">
        <v>0</v>
      </c>
      <c r="I26" s="43">
        <f t="shared" si="5"/>
        <v>5</v>
      </c>
      <c r="J26" s="55"/>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6.05" customHeight="1" x14ac:dyDescent="0.25">
      <c r="A2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7" s="110" t="s">
        <v>148</v>
      </c>
      <c r="D27" s="68"/>
      <c r="E27" s="95">
        <v>45036</v>
      </c>
      <c r="F27" s="105">
        <f t="shared" si="7"/>
        <v>45040</v>
      </c>
      <c r="G27" s="41">
        <v>5</v>
      </c>
      <c r="H27" s="42">
        <v>0</v>
      </c>
      <c r="I27" s="43">
        <f t="shared" si="5"/>
        <v>3</v>
      </c>
      <c r="J27" s="55"/>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34" customFormat="1" ht="16.05" customHeight="1" x14ac:dyDescent="0.25">
      <c r="A28" s="32" t="str">
        <f>IF(ISERROR(VALUE(SUBSTITUTE(prevWBS,".",""))),"1",IF(ISERROR(FIND("`",SUBSTITUTE(prevWBS,".","`",1))),TEXT(VALUE(prevWBS)+1,"#"),TEXT(VALUE(LEFT(prevWBS,FIND("`",SUBSTITUTE(prevWBS,".","`",1))-1))+1,"#")))</f>
        <v>5</v>
      </c>
      <c r="B28" s="33" t="s">
        <v>140</v>
      </c>
      <c r="D28" s="35"/>
      <c r="E28" s="102"/>
      <c r="F28" s="102" t="str">
        <f t="shared" ref="F28:F29" si="8">IF(ISBLANK(E28)," - ",IF(G28=0,E28,E28+G28-1))</f>
        <v xml:space="preserve"> - </v>
      </c>
      <c r="G28" s="36"/>
      <c r="H28" s="37"/>
      <c r="I28" s="38" t="str">
        <f t="shared" ref="I28:I29" si="9">IF(OR(F28=0,E28=0)," - ",NETWORKDAYS(E28,F28))</f>
        <v xml:space="preserve"> - </v>
      </c>
      <c r="J28" s="56"/>
      <c r="K28" s="58"/>
      <c r="L28" s="58"/>
      <c r="M28" s="58"/>
      <c r="N28" s="58"/>
      <c r="O28" s="58"/>
      <c r="P28" s="58"/>
      <c r="Q28" s="58"/>
      <c r="R28" s="58"/>
      <c r="S28" s="58"/>
      <c r="T28" s="58"/>
      <c r="U28" s="58"/>
      <c r="V28" s="58"/>
      <c r="W28" s="58"/>
      <c r="X28" s="58"/>
      <c r="Y28" s="58"/>
      <c r="Z28" s="58"/>
      <c r="AA28" s="58"/>
      <c r="AB28" s="58"/>
      <c r="AC28" s="58"/>
      <c r="AD28" s="58"/>
      <c r="AE28" s="111"/>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row>
    <row r="29" spans="1:66" s="40" customFormat="1" ht="16.05" customHeight="1" x14ac:dyDescent="0.25">
      <c r="A29"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9" s="110" t="s">
        <v>146</v>
      </c>
      <c r="D29" s="68"/>
      <c r="E29" s="95">
        <v>45041</v>
      </c>
      <c r="F29" s="105">
        <f t="shared" si="8"/>
        <v>45050</v>
      </c>
      <c r="G29" s="41">
        <v>10</v>
      </c>
      <c r="H29" s="42">
        <v>0</v>
      </c>
      <c r="I29" s="43">
        <f t="shared" si="9"/>
        <v>8</v>
      </c>
      <c r="J29" s="55"/>
      <c r="K29" s="39"/>
      <c r="L29" s="39"/>
      <c r="M29" s="39"/>
      <c r="N29" s="39"/>
      <c r="O29" s="39"/>
      <c r="P29" s="39"/>
      <c r="Q29" s="39"/>
      <c r="R29" s="39"/>
      <c r="S29" s="39"/>
      <c r="T29" s="39"/>
      <c r="U29" s="39"/>
      <c r="V29" s="39"/>
      <c r="W29" s="39"/>
      <c r="X29" s="39"/>
      <c r="Y29" s="39"/>
      <c r="Z29" s="39"/>
      <c r="AA29" s="39"/>
      <c r="AB29" s="39"/>
      <c r="AC29" s="39"/>
      <c r="AD29" s="39"/>
      <c r="AE29" s="112"/>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sheetData>
  <sheetProtection formatCells="0" formatColumns="0" formatRows="0" insertRows="0" deleteRows="0"/>
  <mergeCells count="19">
    <mergeCell ref="BH4:BN4"/>
    <mergeCell ref="BH5:BN5"/>
    <mergeCell ref="AM5:AS5"/>
    <mergeCell ref="AT4:AZ4"/>
    <mergeCell ref="AT5:AZ5"/>
    <mergeCell ref="AM4:AS4"/>
    <mergeCell ref="BA4:BG4"/>
    <mergeCell ref="BA5:BG5"/>
    <mergeCell ref="AH1:BB1"/>
    <mergeCell ref="C5:E5"/>
    <mergeCell ref="R4:X4"/>
    <mergeCell ref="K4:Q4"/>
    <mergeCell ref="C4:E4"/>
    <mergeCell ref="R5:X5"/>
    <mergeCell ref="K5:Q5"/>
    <mergeCell ref="Y4:AE4"/>
    <mergeCell ref="Y5:AE5"/>
    <mergeCell ref="AF4:AL4"/>
    <mergeCell ref="AF5:AL5"/>
  </mergeCells>
  <phoneticPr fontId="3" type="noConversion"/>
  <conditionalFormatting sqref="H8:H29">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14:BN21 K8:BN12 K23:BN29">
    <cfRule type="expression" dxfId="2" priority="48">
      <formula>AND($E8&lt;=K$6,ROUNDDOWN(($F8-$E8+1)*$H8,0)+$E8-1&gt;=K$6)</formula>
    </cfRule>
    <cfRule type="expression" dxfId="1" priority="49">
      <formula>AND(NOT(ISBLANK($E8)),$E8&lt;=K$6,$F8&gt;=K$6)</formula>
    </cfRule>
  </conditionalFormatting>
  <conditionalFormatting sqref="K23:BN29 K14:BN21 K6:BN12">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AH1:BB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14 E18 E23 G14:H14 G18:H18 G23:H23 H16:H17 H19:H20 H27 H24 H25 H26" unlockedFormula="1"/>
    <ignoredError sqref="A23 A18 A1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137160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3.2" x14ac:dyDescent="0.25"/>
  <cols>
    <col min="1" max="1" width="5.5546875" customWidth="1"/>
    <col min="2" max="2" width="37.6640625" customWidth="1"/>
    <col min="3" max="3" width="55.109375" customWidth="1"/>
  </cols>
  <sheetData>
    <row r="1" spans="1:3" ht="30" customHeight="1" x14ac:dyDescent="0.25">
      <c r="A1" s="20" t="s">
        <v>20</v>
      </c>
    </row>
    <row r="4" spans="1:3" x14ac:dyDescent="0.25">
      <c r="C4" s="4" t="s">
        <v>28</v>
      </c>
    </row>
    <row r="5" spans="1:3" x14ac:dyDescent="0.25">
      <c r="C5" s="2" t="s">
        <v>29</v>
      </c>
    </row>
    <row r="6" spans="1:3" x14ac:dyDescent="0.25">
      <c r="C6" s="2"/>
    </row>
    <row r="7" spans="1:3" ht="17.399999999999999" x14ac:dyDescent="0.3">
      <c r="C7" s="13" t="s">
        <v>48</v>
      </c>
    </row>
    <row r="8" spans="1:3" x14ac:dyDescent="0.25">
      <c r="C8" s="14" t="s">
        <v>46</v>
      </c>
    </row>
    <row r="10" spans="1:3" x14ac:dyDescent="0.25">
      <c r="C10" s="2" t="s">
        <v>45</v>
      </c>
    </row>
    <row r="11" spans="1:3" x14ac:dyDescent="0.25">
      <c r="C11" s="2" t="s">
        <v>44</v>
      </c>
    </row>
    <row r="13" spans="1:3" ht="17.399999999999999" x14ac:dyDescent="0.3">
      <c r="C13" s="13" t="s">
        <v>43</v>
      </c>
    </row>
    <row r="16" spans="1:3" ht="15.6" x14ac:dyDescent="0.3">
      <c r="A16" s="16" t="s">
        <v>22</v>
      </c>
    </row>
    <row r="18" spans="2:2" ht="13.8" x14ac:dyDescent="0.25">
      <c r="B18" s="15" t="s">
        <v>33</v>
      </c>
    </row>
    <row r="19" spans="2:2" x14ac:dyDescent="0.25">
      <c r="B19" s="2" t="s">
        <v>38</v>
      </c>
    </row>
    <row r="20" spans="2:2" x14ac:dyDescent="0.25">
      <c r="B20" s="2" t="s">
        <v>39</v>
      </c>
    </row>
    <row r="22" spans="2:2" ht="13.8" x14ac:dyDescent="0.25">
      <c r="B22" s="15" t="s">
        <v>40</v>
      </c>
    </row>
    <row r="23" spans="2:2" x14ac:dyDescent="0.25">
      <c r="B23" s="2" t="s">
        <v>41</v>
      </c>
    </row>
    <row r="24" spans="2:2" x14ac:dyDescent="0.25">
      <c r="B24" s="2" t="s">
        <v>42</v>
      </c>
    </row>
    <row r="26" spans="2:2" ht="13.8" x14ac:dyDescent="0.25">
      <c r="B26" s="15" t="s">
        <v>30</v>
      </c>
    </row>
    <row r="27" spans="2:2" x14ac:dyDescent="0.25">
      <c r="B27" s="2" t="s">
        <v>34</v>
      </c>
    </row>
    <row r="28" spans="2:2" x14ac:dyDescent="0.25">
      <c r="B28" s="2" t="s">
        <v>35</v>
      </c>
    </row>
    <row r="29" spans="2:2" x14ac:dyDescent="0.25">
      <c r="B29" s="2" t="s">
        <v>36</v>
      </c>
    </row>
    <row r="30" spans="2:2" x14ac:dyDescent="0.25">
      <c r="B30" t="s">
        <v>23</v>
      </c>
    </row>
    <row r="31" spans="2:2" x14ac:dyDescent="0.25">
      <c r="B31" t="s">
        <v>24</v>
      </c>
    </row>
    <row r="32" spans="2:2" x14ac:dyDescent="0.25">
      <c r="B32" t="s">
        <v>25</v>
      </c>
    </row>
    <row r="34" spans="2:2" ht="13.8" x14ac:dyDescent="0.25">
      <c r="B34" s="15" t="s">
        <v>26</v>
      </c>
    </row>
    <row r="35" spans="2:2" x14ac:dyDescent="0.25">
      <c r="B35" s="2" t="s">
        <v>119</v>
      </c>
    </row>
    <row r="36" spans="2:2" x14ac:dyDescent="0.25">
      <c r="B36" s="2" t="s">
        <v>120</v>
      </c>
    </row>
    <row r="37" spans="2:2" x14ac:dyDescent="0.25">
      <c r="B37" s="2" t="s">
        <v>121</v>
      </c>
    </row>
    <row r="39" spans="2:2" ht="13.8" x14ac:dyDescent="0.25">
      <c r="B39" s="15" t="s">
        <v>27</v>
      </c>
    </row>
    <row r="40" spans="2:2" x14ac:dyDescent="0.25">
      <c r="B40" s="2" t="s">
        <v>37</v>
      </c>
    </row>
    <row r="42" spans="2:2" ht="13.8" x14ac:dyDescent="0.25">
      <c r="B42" s="15" t="s">
        <v>31</v>
      </c>
    </row>
    <row r="43" spans="2:2" x14ac:dyDescent="0.25">
      <c r="B43" s="2" t="s">
        <v>122</v>
      </c>
    </row>
    <row r="44" spans="2:2" x14ac:dyDescent="0.25">
      <c r="B44" s="2" t="s">
        <v>32</v>
      </c>
    </row>
    <row r="46" spans="2:2" ht="17.399999999999999" x14ac:dyDescent="0.3">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4" t="s">
        <v>114</v>
      </c>
      <c r="B1" s="25"/>
    </row>
    <row r="2" spans="1:3" ht="13.8" x14ac:dyDescent="0.25">
      <c r="A2" s="76" t="s">
        <v>46</v>
      </c>
      <c r="B2" s="3"/>
    </row>
    <row r="3" spans="1:3" x14ac:dyDescent="0.25">
      <c r="B3" s="3"/>
    </row>
    <row r="4" spans="1:3" ht="17.399999999999999" x14ac:dyDescent="0.3">
      <c r="A4" s="71" t="s">
        <v>81</v>
      </c>
      <c r="B4" s="16"/>
    </row>
    <row r="5" spans="1:3" ht="55.2" x14ac:dyDescent="0.25">
      <c r="B5" s="77" t="s">
        <v>70</v>
      </c>
    </row>
    <row r="7" spans="1:3" ht="27.6" x14ac:dyDescent="0.25">
      <c r="B7" s="77" t="s">
        <v>82</v>
      </c>
    </row>
    <row r="9" spans="1:3" ht="13.8" x14ac:dyDescent="0.25">
      <c r="B9" s="76" t="s">
        <v>58</v>
      </c>
    </row>
    <row r="11" spans="1:3" ht="27.6" x14ac:dyDescent="0.25">
      <c r="B11" s="75" t="s">
        <v>59</v>
      </c>
    </row>
    <row r="13" spans="1:3" ht="17.399999999999999" x14ac:dyDescent="0.3">
      <c r="A13" s="121" t="s">
        <v>3</v>
      </c>
      <c r="B13" s="121"/>
    </row>
    <row r="15" spans="1:3" s="72" customFormat="1" ht="17.399999999999999" x14ac:dyDescent="0.25">
      <c r="A15" s="79"/>
      <c r="B15" s="78" t="s">
        <v>73</v>
      </c>
    </row>
    <row r="16" spans="1:3" s="72" customFormat="1" ht="17.399999999999999" x14ac:dyDescent="0.25">
      <c r="A16" s="79"/>
      <c r="B16" s="78" t="s">
        <v>71</v>
      </c>
      <c r="C16" s="74" t="s">
        <v>2</v>
      </c>
    </row>
    <row r="17" spans="1:3" ht="17.399999999999999" x14ac:dyDescent="0.3">
      <c r="A17" s="80"/>
      <c r="B17" s="78" t="s">
        <v>75</v>
      </c>
    </row>
    <row r="18" spans="1:3" ht="17.399999999999999" x14ac:dyDescent="0.3">
      <c r="A18" s="80"/>
      <c r="B18" s="78" t="s">
        <v>83</v>
      </c>
    </row>
    <row r="19" spans="1:3" ht="17.399999999999999" x14ac:dyDescent="0.3">
      <c r="A19" s="80"/>
      <c r="B19" s="78" t="s">
        <v>84</v>
      </c>
    </row>
    <row r="20" spans="1:3" s="72" customFormat="1" ht="17.399999999999999" x14ac:dyDescent="0.25">
      <c r="A20" s="79"/>
      <c r="B20" s="78" t="s">
        <v>72</v>
      </c>
      <c r="C20" s="73" t="s">
        <v>1</v>
      </c>
    </row>
    <row r="21" spans="1:3" ht="17.399999999999999" x14ac:dyDescent="0.3">
      <c r="A21" s="80"/>
      <c r="B21" s="78" t="s">
        <v>74</v>
      </c>
    </row>
    <row r="22" spans="1:3" ht="17.399999999999999" x14ac:dyDescent="0.3">
      <c r="A22" s="80"/>
      <c r="B22" s="81" t="s">
        <v>76</v>
      </c>
    </row>
    <row r="23" spans="1:3" ht="17.399999999999999" x14ac:dyDescent="0.3">
      <c r="A23" s="80"/>
      <c r="B23" s="4"/>
    </row>
    <row r="24" spans="1:3" ht="17.399999999999999" x14ac:dyDescent="0.3">
      <c r="A24" s="121" t="s">
        <v>77</v>
      </c>
      <c r="B24" s="121"/>
    </row>
    <row r="25" spans="1:3" ht="41.4" x14ac:dyDescent="0.3">
      <c r="A25" s="80"/>
      <c r="B25" s="78" t="s">
        <v>85</v>
      </c>
    </row>
    <row r="26" spans="1:3" ht="17.399999999999999" x14ac:dyDescent="0.3">
      <c r="A26" s="80"/>
      <c r="B26" s="78"/>
    </row>
    <row r="27" spans="1:3" ht="17.399999999999999" x14ac:dyDescent="0.3">
      <c r="A27" s="80"/>
      <c r="B27" s="94" t="s">
        <v>89</v>
      </c>
    </row>
    <row r="28" spans="1:3" ht="17.399999999999999" x14ac:dyDescent="0.3">
      <c r="A28" s="80"/>
      <c r="B28" s="78" t="s">
        <v>78</v>
      </c>
    </row>
    <row r="29" spans="1:3" ht="27.6" x14ac:dyDescent="0.3">
      <c r="A29" s="80"/>
      <c r="B29" s="78" t="s">
        <v>80</v>
      </c>
    </row>
    <row r="30" spans="1:3" ht="17.399999999999999" x14ac:dyDescent="0.3">
      <c r="A30" s="80"/>
      <c r="B30" s="78"/>
    </row>
    <row r="31" spans="1:3" ht="17.399999999999999" x14ac:dyDescent="0.3">
      <c r="A31" s="80"/>
      <c r="B31" s="94" t="s">
        <v>86</v>
      </c>
    </row>
    <row r="32" spans="1:3" ht="17.399999999999999" x14ac:dyDescent="0.3">
      <c r="A32" s="80"/>
      <c r="B32" s="78" t="s">
        <v>79</v>
      </c>
    </row>
    <row r="33" spans="1:2" ht="17.399999999999999" x14ac:dyDescent="0.3">
      <c r="A33" s="80"/>
      <c r="B33" s="78" t="s">
        <v>87</v>
      </c>
    </row>
    <row r="34" spans="1:2" ht="17.399999999999999" x14ac:dyDescent="0.3">
      <c r="A34" s="80"/>
      <c r="B34" s="4"/>
    </row>
    <row r="35" spans="1:2" ht="27.6" x14ac:dyDescent="0.3">
      <c r="A35" s="80"/>
      <c r="B35" s="78" t="s">
        <v>124</v>
      </c>
    </row>
    <row r="36" spans="1:2" ht="17.399999999999999" x14ac:dyDescent="0.3">
      <c r="A36" s="80"/>
      <c r="B36" s="82" t="s">
        <v>88</v>
      </c>
    </row>
    <row r="37" spans="1:2" ht="17.399999999999999" x14ac:dyDescent="0.3">
      <c r="A37" s="80"/>
      <c r="B37" s="4"/>
    </row>
    <row r="38" spans="1:2" ht="17.399999999999999" x14ac:dyDescent="0.3">
      <c r="A38" s="121" t="s">
        <v>8</v>
      </c>
      <c r="B38" s="121"/>
    </row>
    <row r="39" spans="1:2" ht="27.6" x14ac:dyDescent="0.25">
      <c r="B39" s="78" t="s">
        <v>91</v>
      </c>
    </row>
    <row r="41" spans="1:2" ht="13.8" x14ac:dyDescent="0.25">
      <c r="B41" s="78" t="s">
        <v>92</v>
      </c>
    </row>
    <row r="43" spans="1:2" ht="27.6" x14ac:dyDescent="0.25">
      <c r="B43" s="78" t="s">
        <v>90</v>
      </c>
    </row>
    <row r="45" spans="1:2" ht="27.6" x14ac:dyDescent="0.25">
      <c r="B45" s="78" t="s">
        <v>93</v>
      </c>
    </row>
    <row r="46" spans="1:2" x14ac:dyDescent="0.25">
      <c r="B46" s="11"/>
    </row>
    <row r="47" spans="1:2" ht="27.6" x14ac:dyDescent="0.25">
      <c r="B47" s="78" t="s">
        <v>94</v>
      </c>
    </row>
    <row r="49" spans="1:2" ht="17.399999999999999" x14ac:dyDescent="0.3">
      <c r="A49" s="121" t="s">
        <v>6</v>
      </c>
      <c r="B49" s="121"/>
    </row>
    <row r="50" spans="1:2" ht="27.6" x14ac:dyDescent="0.25">
      <c r="B50" s="78" t="s">
        <v>125</v>
      </c>
    </row>
    <row r="52" spans="1:2" ht="13.8" x14ac:dyDescent="0.25">
      <c r="A52" s="83" t="s">
        <v>9</v>
      </c>
      <c r="B52" s="78" t="s">
        <v>10</v>
      </c>
    </row>
    <row r="53" spans="1:2" ht="13.8" x14ac:dyDescent="0.25">
      <c r="A53" s="83" t="s">
        <v>11</v>
      </c>
      <c r="B53" s="78" t="s">
        <v>12</v>
      </c>
    </row>
    <row r="54" spans="1:2" ht="13.8" x14ac:dyDescent="0.25">
      <c r="A54" s="83" t="s">
        <v>13</v>
      </c>
      <c r="B54" s="78" t="s">
        <v>14</v>
      </c>
    </row>
    <row r="55" spans="1:2" ht="28.2" x14ac:dyDescent="0.25">
      <c r="A55" s="75"/>
      <c r="B55" s="78" t="s">
        <v>95</v>
      </c>
    </row>
    <row r="56" spans="1:2" ht="28.2" x14ac:dyDescent="0.25">
      <c r="A56" s="75"/>
      <c r="B56" s="78" t="s">
        <v>96</v>
      </c>
    </row>
    <row r="57" spans="1:2" ht="13.8" x14ac:dyDescent="0.25">
      <c r="A57" s="83" t="s">
        <v>15</v>
      </c>
      <c r="B57" s="78" t="s">
        <v>16</v>
      </c>
    </row>
    <row r="58" spans="1:2" ht="14.4" x14ac:dyDescent="0.25">
      <c r="A58" s="75"/>
      <c r="B58" s="78" t="s">
        <v>97</v>
      </c>
    </row>
    <row r="59" spans="1:2" ht="14.4" x14ac:dyDescent="0.25">
      <c r="A59" s="75"/>
      <c r="B59" s="78" t="s">
        <v>98</v>
      </c>
    </row>
    <row r="60" spans="1:2" ht="13.8" x14ac:dyDescent="0.25">
      <c r="A60" s="83" t="s">
        <v>17</v>
      </c>
      <c r="B60" s="78" t="s">
        <v>18</v>
      </c>
    </row>
    <row r="61" spans="1:2" ht="28.2" x14ac:dyDescent="0.25">
      <c r="A61" s="75"/>
      <c r="B61" s="78" t="s">
        <v>99</v>
      </c>
    </row>
    <row r="62" spans="1:2" ht="13.8" x14ac:dyDescent="0.25">
      <c r="A62" s="83" t="s">
        <v>100</v>
      </c>
      <c r="B62" s="78" t="s">
        <v>101</v>
      </c>
    </row>
    <row r="63" spans="1:2" ht="13.8" x14ac:dyDescent="0.25">
      <c r="A63" s="84"/>
      <c r="B63" s="78" t="s">
        <v>102</v>
      </c>
    </row>
    <row r="64" spans="1:2" x14ac:dyDescent="0.25">
      <c r="B64" s="5"/>
    </row>
    <row r="65" spans="1:2" ht="17.399999999999999" x14ac:dyDescent="0.3">
      <c r="A65" s="121" t="s">
        <v>7</v>
      </c>
      <c r="B65" s="121"/>
    </row>
    <row r="66" spans="1:2" ht="41.4" x14ac:dyDescent="0.25">
      <c r="B66" s="78" t="s">
        <v>103</v>
      </c>
    </row>
    <row r="68" spans="1:2" ht="17.399999999999999" x14ac:dyDescent="0.3">
      <c r="A68" s="121" t="s">
        <v>4</v>
      </c>
      <c r="B68" s="121"/>
    </row>
    <row r="69" spans="1:2" ht="13.8" x14ac:dyDescent="0.25">
      <c r="A69" s="90" t="s">
        <v>5</v>
      </c>
      <c r="B69" s="91" t="s">
        <v>104</v>
      </c>
    </row>
    <row r="70" spans="1:2" ht="27.6" x14ac:dyDescent="0.25">
      <c r="A70" s="84"/>
      <c r="B70" s="89" t="s">
        <v>106</v>
      </c>
    </row>
    <row r="71" spans="1:2" ht="13.8" x14ac:dyDescent="0.25">
      <c r="A71" s="84"/>
      <c r="B71" s="85"/>
    </row>
    <row r="72" spans="1:2" ht="13.8" x14ac:dyDescent="0.25">
      <c r="A72" s="90" t="s">
        <v>5</v>
      </c>
      <c r="B72" s="91" t="s">
        <v>123</v>
      </c>
    </row>
    <row r="73" spans="1:2" ht="28.2" x14ac:dyDescent="0.25">
      <c r="A73" s="84"/>
      <c r="B73" s="89" t="s">
        <v>127</v>
      </c>
    </row>
    <row r="74" spans="1:2" ht="13.8" x14ac:dyDescent="0.25">
      <c r="A74" s="84"/>
      <c r="B74" s="85"/>
    </row>
    <row r="75" spans="1:2" ht="13.8" x14ac:dyDescent="0.25">
      <c r="A75" s="90" t="s">
        <v>5</v>
      </c>
      <c r="B75" s="93" t="s">
        <v>109</v>
      </c>
    </row>
    <row r="76" spans="1:2" ht="41.4" x14ac:dyDescent="0.25">
      <c r="A76" s="84"/>
      <c r="B76" s="77" t="s">
        <v>126</v>
      </c>
    </row>
    <row r="77" spans="1:2" ht="13.8" x14ac:dyDescent="0.25">
      <c r="A77" s="84"/>
      <c r="B77" s="84"/>
    </row>
    <row r="78" spans="1:2" ht="13.8" x14ac:dyDescent="0.25">
      <c r="A78" s="90" t="s">
        <v>5</v>
      </c>
      <c r="B78" s="93" t="s">
        <v>115</v>
      </c>
    </row>
    <row r="79" spans="1:2" ht="27.6" x14ac:dyDescent="0.25">
      <c r="A79" s="84"/>
      <c r="B79" s="77" t="s">
        <v>110</v>
      </c>
    </row>
    <row r="80" spans="1:2" ht="13.8" x14ac:dyDescent="0.25">
      <c r="A80" s="84"/>
      <c r="B80" s="84"/>
    </row>
    <row r="81" spans="1:2" ht="13.8" x14ac:dyDescent="0.25">
      <c r="A81" s="90" t="s">
        <v>5</v>
      </c>
      <c r="B81" s="93" t="s">
        <v>116</v>
      </c>
    </row>
    <row r="82" spans="1:2" ht="14.4" x14ac:dyDescent="0.3">
      <c r="A82" s="84"/>
      <c r="B82" s="88" t="s">
        <v>111</v>
      </c>
    </row>
    <row r="83" spans="1:2" ht="14.4" x14ac:dyDescent="0.3">
      <c r="A83" s="84"/>
      <c r="B83" s="88" t="s">
        <v>112</v>
      </c>
    </row>
    <row r="84" spans="1:2" ht="14.4" x14ac:dyDescent="0.3">
      <c r="A84" s="84"/>
      <c r="B84" s="88" t="s">
        <v>113</v>
      </c>
    </row>
    <row r="85" spans="1:2" ht="13.8" x14ac:dyDescent="0.25">
      <c r="A85" s="84"/>
      <c r="B85" s="87"/>
    </row>
    <row r="86" spans="1:2" ht="13.8" x14ac:dyDescent="0.25">
      <c r="A86" s="90" t="s">
        <v>5</v>
      </c>
      <c r="B86" s="93" t="s">
        <v>117</v>
      </c>
    </row>
    <row r="87" spans="1:2" ht="41.4" x14ac:dyDescent="0.25">
      <c r="A87" s="84"/>
      <c r="B87" s="77" t="s">
        <v>105</v>
      </c>
    </row>
    <row r="88" spans="1:2" ht="14.4" x14ac:dyDescent="0.3">
      <c r="A88" s="84"/>
      <c r="B88" s="86" t="s">
        <v>107</v>
      </c>
    </row>
    <row r="89" spans="1:2" ht="41.4" x14ac:dyDescent="0.25">
      <c r="A89" s="84"/>
      <c r="B89" s="92" t="s">
        <v>108</v>
      </c>
    </row>
    <row r="90" spans="1:2" ht="13.8" x14ac:dyDescent="0.25">
      <c r="A90" s="84"/>
      <c r="B90" s="84"/>
    </row>
    <row r="91" spans="1:2" ht="13.8" x14ac:dyDescent="0.25">
      <c r="A91" s="90" t="s">
        <v>5</v>
      </c>
      <c r="B91" s="93" t="s">
        <v>118</v>
      </c>
    </row>
    <row r="92" spans="1:2" ht="27.6" x14ac:dyDescent="0.25">
      <c r="A92" s="75"/>
      <c r="B92" s="88" t="s">
        <v>19</v>
      </c>
    </row>
    <row r="94" spans="1:2" x14ac:dyDescent="0.25">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8671875" defaultRowHeight="13.2" x14ac:dyDescent="0.25"/>
  <cols>
    <col min="1" max="1" width="5.5546875" style="2" customWidth="1"/>
    <col min="2" max="2" width="82.109375" style="2" customWidth="1"/>
  </cols>
  <sheetData>
    <row r="1" spans="1:3" ht="30" customHeight="1" x14ac:dyDescent="0.25">
      <c r="A1" s="24" t="s">
        <v>49</v>
      </c>
      <c r="B1" s="24"/>
    </row>
    <row r="2" spans="1:3" ht="15" x14ac:dyDescent="0.25">
      <c r="B2" s="28"/>
    </row>
    <row r="3" spans="1:3" ht="15" x14ac:dyDescent="0.25">
      <c r="A3" s="26"/>
      <c r="B3" s="21" t="s">
        <v>50</v>
      </c>
      <c r="C3" s="27"/>
    </row>
    <row r="4" spans="1:3" ht="13.8" x14ac:dyDescent="0.25">
      <c r="A4" s="6"/>
      <c r="B4" s="23" t="s">
        <v>46</v>
      </c>
      <c r="C4" s="7"/>
    </row>
    <row r="5" spans="1:3" ht="15" x14ac:dyDescent="0.25">
      <c r="A5" s="6"/>
      <c r="B5" s="8"/>
      <c r="C5" s="7"/>
    </row>
    <row r="6" spans="1:3" ht="15.6" x14ac:dyDescent="0.3">
      <c r="A6" s="6"/>
      <c r="B6" s="9" t="s">
        <v>51</v>
      </c>
      <c r="C6" s="7"/>
    </row>
    <row r="7" spans="1:3" ht="15" x14ac:dyDescent="0.25">
      <c r="A7" s="6"/>
      <c r="B7" s="8"/>
      <c r="C7" s="7"/>
    </row>
    <row r="8" spans="1:3" ht="30" x14ac:dyDescent="0.25">
      <c r="A8" s="6"/>
      <c r="B8" s="8" t="s">
        <v>52</v>
      </c>
      <c r="C8" s="7"/>
    </row>
    <row r="9" spans="1:3" ht="15" x14ac:dyDescent="0.25">
      <c r="A9" s="6"/>
      <c r="B9" s="8"/>
      <c r="C9" s="7"/>
    </row>
    <row r="10" spans="1:3" ht="46.2" x14ac:dyDescent="0.3">
      <c r="A10" s="6"/>
      <c r="B10" s="8" t="s">
        <v>53</v>
      </c>
      <c r="C10" s="7"/>
    </row>
    <row r="11" spans="1:3" ht="15" x14ac:dyDescent="0.25">
      <c r="A11" s="6"/>
      <c r="B11" s="8"/>
      <c r="C11" s="7"/>
    </row>
    <row r="12" spans="1:3" ht="45" x14ac:dyDescent="0.25">
      <c r="A12" s="6"/>
      <c r="B12" s="8" t="s">
        <v>54</v>
      </c>
      <c r="C12" s="7"/>
    </row>
    <row r="13" spans="1:3" ht="15" x14ac:dyDescent="0.25">
      <c r="A13" s="6"/>
      <c r="B13" s="8"/>
      <c r="C13" s="7"/>
    </row>
    <row r="14" spans="1:3" ht="60" x14ac:dyDescent="0.25">
      <c r="A14" s="6"/>
      <c r="B14" s="8" t="s">
        <v>55</v>
      </c>
      <c r="C14" s="7"/>
    </row>
    <row r="15" spans="1:3" ht="15" x14ac:dyDescent="0.25">
      <c r="A15" s="6"/>
      <c r="B15" s="8"/>
      <c r="C15" s="7"/>
    </row>
    <row r="16" spans="1:3" ht="30.6" x14ac:dyDescent="0.25">
      <c r="A16" s="6"/>
      <c r="B16" s="8" t="s">
        <v>56</v>
      </c>
      <c r="C16" s="7"/>
    </row>
    <row r="17" spans="1:3" ht="15" x14ac:dyDescent="0.25">
      <c r="A17" s="6"/>
      <c r="B17" s="8"/>
      <c r="C17" s="7"/>
    </row>
    <row r="18" spans="1:3" ht="15.6" x14ac:dyDescent="0.3">
      <c r="A18" s="6"/>
      <c r="B18" s="9" t="s">
        <v>57</v>
      </c>
      <c r="C18" s="7"/>
    </row>
    <row r="19" spans="1:3" ht="15" x14ac:dyDescent="0.25">
      <c r="A19" s="6"/>
      <c r="B19" s="22" t="s">
        <v>47</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zhangcong</cp:lastModifiedBy>
  <cp:lastPrinted>2018-02-12T20:25:38Z</cp:lastPrinted>
  <dcterms:created xsi:type="dcterms:W3CDTF">2010-06-09T16:05:03Z</dcterms:created>
  <dcterms:modified xsi:type="dcterms:W3CDTF">2022-02-20T02:49:33Z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