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85\Desktop\CAT_Internship_Jerich_Lee_2024\Projects\Structural_Analysis\Cylinder_Analysis\funkter_main\python\"/>
    </mc:Choice>
  </mc:AlternateContent>
  <xr:revisionPtr revIDLastSave="0" documentId="8_{F0E043D8-30F7-4667-B660-C122DCEC94C4}" xr6:coauthVersionLast="47" xr6:coauthVersionMax="47" xr10:uidLastSave="{00000000-0000-0000-0000-000000000000}"/>
  <bookViews>
    <workbookView xWindow="-120" yWindow="-120" windowWidth="29040" windowHeight="15840" xr2:uid="{B9662A7C-4389-4887-80BD-876B783C0271}"/>
  </bookViews>
  <sheets>
    <sheet name="Volvo L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I4" i="1" s="1"/>
  <c r="H5" i="1"/>
  <c r="I5" i="1" s="1"/>
  <c r="H6" i="1"/>
  <c r="I6" i="1"/>
  <c r="H7" i="1"/>
  <c r="I7" i="1"/>
  <c r="H8" i="1"/>
  <c r="I8" i="1"/>
  <c r="H9" i="1"/>
  <c r="I9" i="1"/>
  <c r="D10" i="1"/>
  <c r="E10" i="1"/>
  <c r="F10" i="1"/>
  <c r="J10" i="1"/>
  <c r="L10" i="1"/>
  <c r="M10" i="1"/>
  <c r="N10" i="1"/>
  <c r="O10" i="1"/>
  <c r="Q10" i="1"/>
  <c r="Q27" i="1" s="1"/>
  <c r="R10" i="1"/>
  <c r="R27" i="1" s="1"/>
  <c r="D11" i="1"/>
  <c r="E11" i="1"/>
  <c r="E28" i="1" s="1"/>
  <c r="F11" i="1"/>
  <c r="F28" i="1" s="1"/>
  <c r="J11" i="1"/>
  <c r="J28" i="1" s="1"/>
  <c r="L11" i="1"/>
  <c r="M11" i="1"/>
  <c r="N11" i="1"/>
  <c r="O11" i="1"/>
  <c r="Q11" i="1"/>
  <c r="R11" i="1"/>
  <c r="D21" i="1"/>
  <c r="E21" i="1"/>
  <c r="F21" i="1"/>
  <c r="F29" i="1" s="1"/>
  <c r="H21" i="1"/>
  <c r="I21" i="1"/>
  <c r="J21" i="1"/>
  <c r="L21" i="1"/>
  <c r="L48" i="1" s="1"/>
  <c r="M21" i="1"/>
  <c r="M48" i="1" s="1"/>
  <c r="N21" i="1"/>
  <c r="O21" i="1"/>
  <c r="O38" i="1" s="1"/>
  <c r="Q21" i="1"/>
  <c r="Q48" i="1" s="1"/>
  <c r="R21" i="1"/>
  <c r="R34" i="1" s="1"/>
  <c r="D22" i="1"/>
  <c r="D49" i="1" s="1"/>
  <c r="E22" i="1"/>
  <c r="E49" i="1" s="1"/>
  <c r="F22" i="1"/>
  <c r="H22" i="1"/>
  <c r="I22" i="1"/>
  <c r="J22" i="1"/>
  <c r="L22" i="1"/>
  <c r="M22" i="1"/>
  <c r="M35" i="1" s="1"/>
  <c r="N22" i="1"/>
  <c r="O22" i="1"/>
  <c r="O30" i="1" s="1"/>
  <c r="Q22" i="1"/>
  <c r="Q35" i="1" s="1"/>
  <c r="R22" i="1"/>
  <c r="D27" i="1"/>
  <c r="E27" i="1"/>
  <c r="F27" i="1"/>
  <c r="J27" i="1"/>
  <c r="L27" i="1"/>
  <c r="M27" i="1"/>
  <c r="N27" i="1"/>
  <c r="O27" i="1"/>
  <c r="D28" i="1"/>
  <c r="L28" i="1"/>
  <c r="M28" i="1"/>
  <c r="N28" i="1"/>
  <c r="O28" i="1"/>
  <c r="D29" i="1"/>
  <c r="E29" i="1"/>
  <c r="H29" i="1"/>
  <c r="I29" i="1"/>
  <c r="J29" i="1"/>
  <c r="L29" i="1"/>
  <c r="M29" i="1"/>
  <c r="N29" i="1"/>
  <c r="F30" i="1"/>
  <c r="H30" i="1"/>
  <c r="I30" i="1"/>
  <c r="J30" i="1"/>
  <c r="L30" i="1"/>
  <c r="N30" i="1"/>
  <c r="D34" i="1"/>
  <c r="E34" i="1"/>
  <c r="H34" i="1"/>
  <c r="I34" i="1"/>
  <c r="J34" i="1"/>
  <c r="L34" i="1"/>
  <c r="M34" i="1"/>
  <c r="N34" i="1"/>
  <c r="F35" i="1"/>
  <c r="H35" i="1"/>
  <c r="I35" i="1"/>
  <c r="J35" i="1"/>
  <c r="L35" i="1"/>
  <c r="N35" i="1"/>
  <c r="R35" i="1"/>
  <c r="O39" i="1"/>
  <c r="D42" i="1"/>
  <c r="D43" i="1" s="1"/>
  <c r="E42" i="1"/>
  <c r="E43" i="1" s="1"/>
  <c r="F42" i="1"/>
  <c r="F43" i="1" s="1"/>
  <c r="H42" i="1"/>
  <c r="I42" i="1"/>
  <c r="J42" i="1"/>
  <c r="J43" i="1" s="1"/>
  <c r="L42" i="1"/>
  <c r="M42" i="1"/>
  <c r="N42" i="1"/>
  <c r="N43" i="1" s="1"/>
  <c r="O42" i="1"/>
  <c r="O44" i="1" s="1"/>
  <c r="L43" i="1"/>
  <c r="M43" i="1"/>
  <c r="O43" i="1"/>
  <c r="D44" i="1"/>
  <c r="E44" i="1"/>
  <c r="F44" i="1"/>
  <c r="J44" i="1"/>
  <c r="L44" i="1"/>
  <c r="M44" i="1"/>
  <c r="N44" i="1"/>
  <c r="D47" i="1"/>
  <c r="E47" i="1"/>
  <c r="F47" i="1"/>
  <c r="H47" i="1"/>
  <c r="I47" i="1"/>
  <c r="J47" i="1"/>
  <c r="L47" i="1"/>
  <c r="M47" i="1"/>
  <c r="N47" i="1"/>
  <c r="O47" i="1"/>
  <c r="Q47" i="1"/>
  <c r="R47" i="1"/>
  <c r="D48" i="1"/>
  <c r="E48" i="1"/>
  <c r="H48" i="1"/>
  <c r="I48" i="1"/>
  <c r="J48" i="1"/>
  <c r="N48" i="1"/>
  <c r="O48" i="1"/>
  <c r="F49" i="1"/>
  <c r="H49" i="1"/>
  <c r="I49" i="1"/>
  <c r="J49" i="1"/>
  <c r="L49" i="1"/>
  <c r="M49" i="1"/>
  <c r="N49" i="1"/>
  <c r="O49" i="1"/>
  <c r="R49" i="1"/>
  <c r="I43" i="1" l="1"/>
  <c r="I44" i="1"/>
  <c r="I11" i="1"/>
  <c r="I28" i="1" s="1"/>
  <c r="I10" i="1"/>
  <c r="I27" i="1" s="1"/>
  <c r="H11" i="1"/>
  <c r="H28" i="1" s="1"/>
  <c r="R48" i="1"/>
  <c r="H43" i="1"/>
  <c r="M30" i="1"/>
  <c r="H10" i="1"/>
  <c r="H27" i="1" s="1"/>
  <c r="E35" i="1"/>
  <c r="H44" i="1"/>
  <c r="D35" i="1"/>
  <c r="E30" i="1"/>
  <c r="D30" i="1"/>
  <c r="Q34" i="1"/>
  <c r="O29" i="1"/>
  <c r="Q49" i="1"/>
  <c r="F48" i="1"/>
  <c r="F34" i="1"/>
</calcChain>
</file>

<file path=xl/sharedStrings.xml><?xml version="1.0" encoding="utf-8"?>
<sst xmlns="http://schemas.openxmlformats.org/spreadsheetml/2006/main" count="139" uniqueCount="73">
  <si>
    <t>kN</t>
  </si>
  <si>
    <t>Dump Force ROT (per cylinder for design)</t>
  </si>
  <si>
    <t>Rack Force ROT (per cylinder for design)</t>
  </si>
  <si>
    <t>x</t>
  </si>
  <si>
    <t>Tilt System Pressure ROT</t>
  </si>
  <si>
    <t>Tilt ROT Multiplier</t>
  </si>
  <si>
    <t>Lower Force ROT (per cylinder for design)</t>
  </si>
  <si>
    <t>Lift Force ROT (per cylinder for design)</t>
  </si>
  <si>
    <t>kPa</t>
  </si>
  <si>
    <t>Lift System Pressure ROT</t>
  </si>
  <si>
    <t>Lift ROT Multiplier</t>
  </si>
  <si>
    <t>DUMP (Backdrag) Relief Force (Logger)</t>
  </si>
  <si>
    <t>RACK Relief Force (Logger)</t>
  </si>
  <si>
    <t>DUMP Relief Setting (Logger)</t>
  </si>
  <si>
    <t>RACK Relief Setting (Logger)</t>
  </si>
  <si>
    <t>DUMP (Backdrag) Relief Force (Standard)</t>
  </si>
  <si>
    <t>RACK Relief Force (Standard)</t>
  </si>
  <si>
    <t>DUMP Relief Setting (Standard)</t>
  </si>
  <si>
    <t>RACK Relief Setting (Standard)</t>
  </si>
  <si>
    <t>Dump Force</t>
  </si>
  <si>
    <t>Rack Force</t>
  </si>
  <si>
    <t>Lower Force</t>
  </si>
  <si>
    <t>Lift Force</t>
  </si>
  <si>
    <t>Working System Pressure</t>
  </si>
  <si>
    <t>EH</t>
  </si>
  <si>
    <t>HMU</t>
  </si>
  <si>
    <t>Logger</t>
  </si>
  <si>
    <t>High Lift</t>
  </si>
  <si>
    <t>962 Standard</t>
  </si>
  <si>
    <t>950 Standard</t>
  </si>
  <si>
    <t>Standard</t>
  </si>
  <si>
    <t>Z &amp; PZ Steering Linkage Forces</t>
  </si>
  <si>
    <t>Z Implement Linkage Forces</t>
  </si>
  <si>
    <t>962 PZ Implement Linkage Forces</t>
  </si>
  <si>
    <t>950 PZ Implement Linkage Forces</t>
  </si>
  <si>
    <t>mm2</t>
  </si>
  <si>
    <t>RE Area</t>
  </si>
  <si>
    <t>HE Area</t>
  </si>
  <si>
    <t>#</t>
  </si>
  <si>
    <t>No. of Cylinders</t>
  </si>
  <si>
    <t>mm</t>
  </si>
  <si>
    <t>Closed Length</t>
  </si>
  <si>
    <t>Stroke</t>
  </si>
  <si>
    <t xml:space="preserve">Rod </t>
  </si>
  <si>
    <t xml:space="preserve">Bore </t>
  </si>
  <si>
    <t>482-9218</t>
  </si>
  <si>
    <t>482-9217</t>
  </si>
  <si>
    <t>482-9216</t>
  </si>
  <si>
    <t>482-9215</t>
  </si>
  <si>
    <t>347-5540</t>
  </si>
  <si>
    <t>347-5539</t>
  </si>
  <si>
    <t>347-5538</t>
  </si>
  <si>
    <t>347-5544</t>
  </si>
  <si>
    <t>347-5543</t>
  </si>
  <si>
    <t>347-5542</t>
  </si>
  <si>
    <t>P#</t>
  </si>
  <si>
    <t xml:space="preserve">Logger </t>
  </si>
  <si>
    <t>Linkage Configuration</t>
  </si>
  <si>
    <t>950 962 Z Tilt</t>
  </si>
  <si>
    <t>962 PZ Tilt</t>
  </si>
  <si>
    <t>950 PZ Tilt</t>
  </si>
  <si>
    <t>395-0394</t>
  </si>
  <si>
    <t>359-6706</t>
  </si>
  <si>
    <t>489-4697
494-5323</t>
  </si>
  <si>
    <t>433-4380</t>
  </si>
  <si>
    <t>432-6169</t>
  </si>
  <si>
    <t>347-5536</t>
  </si>
  <si>
    <t>347-5541</t>
  </si>
  <si>
    <t>Standard / HL / Logger</t>
  </si>
  <si>
    <t>950 962 Z &amp; PZ Steering</t>
  </si>
  <si>
    <t>950 962 Z Lift</t>
  </si>
  <si>
    <t>962 PZ Lift</t>
  </si>
  <si>
    <t>950 PZ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</si>
</sst>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2" fontId="3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" fontId="3" fillId="0" borderId="0" xfId="1" applyNumberFormat="1" applyFont="1" applyAlignment="1">
      <alignment horizontal="center"/>
    </xf>
    <xf numFmtId="2" fontId="3" fillId="2" borderId="0" xfId="1" applyNumberFormat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</cellXfs>
  <cellStyles count="2">
    <cellStyle name="Normal" xfId="0" builtinId="0"/>
    <cellStyle name="Normal 2" xfId="1" xr:uid="{DC0B5D02-FB4B-4D47-80FD-2F638054CD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4E42-3C26-4F72-9AE1-C76566051470}">
  <dimension ref="B2:S49"/>
  <sheetViews>
    <sheetView tabSelected="1" zoomScaleNormal="100" workbookViewId="0">
      <selection activeCell="E30" sqref="E30"/>
    </sheetView>
  </sheetViews>
  <sheetFormatPr defaultColWidth="8.85546875" defaultRowHeight="13.5" x14ac:dyDescent="0.25"/>
  <cols>
    <col min="1" max="1" width="8.85546875" style="1"/>
    <col min="2" max="2" width="36.7109375" style="1" customWidth="1"/>
    <col min="3" max="3" width="8.85546875" style="1"/>
    <col min="4" max="6" width="12.7109375" style="1" customWidth="1"/>
    <col min="7" max="7" width="2.7109375" style="1" customWidth="1"/>
    <col min="8" max="10" width="12.7109375" style="1" customWidth="1"/>
    <col min="11" max="11" width="2.7109375" style="1" customWidth="1"/>
    <col min="12" max="15" width="12.7109375" style="1" customWidth="1"/>
    <col min="16" max="16" width="2.7109375" style="1" customWidth="1"/>
    <col min="17" max="18" width="14.7109375" style="1" customWidth="1"/>
    <col min="19" max="19" width="2.7109375" style="1" customWidth="1"/>
    <col min="20" max="16384" width="8.85546875" style="1"/>
  </cols>
  <sheetData>
    <row r="2" spans="2:19" s="1" customFormat="1" x14ac:dyDescent="0.25">
      <c r="D2" s="7" t="s">
        <v>72</v>
      </c>
      <c r="E2" s="7"/>
      <c r="F2" s="7"/>
      <c r="H2" s="7" t="s">
        <v>71</v>
      </c>
      <c r="I2" s="7"/>
      <c r="J2" s="7"/>
      <c r="L2" s="7" t="s">
        <v>70</v>
      </c>
      <c r="M2" s="7"/>
      <c r="N2" s="7"/>
      <c r="O2" s="7"/>
      <c r="P2" s="3"/>
      <c r="Q2" s="7" t="s">
        <v>69</v>
      </c>
      <c r="R2" s="7"/>
      <c r="S2" s="3"/>
    </row>
    <row r="3" spans="2:19" s="1" customFormat="1" ht="27" x14ac:dyDescent="0.25">
      <c r="B3" s="1" t="s">
        <v>57</v>
      </c>
      <c r="D3" s="3" t="s">
        <v>30</v>
      </c>
      <c r="E3" s="3" t="s">
        <v>27</v>
      </c>
      <c r="F3" s="3" t="s">
        <v>26</v>
      </c>
      <c r="H3" s="3" t="s">
        <v>30</v>
      </c>
      <c r="I3" s="3" t="s">
        <v>27</v>
      </c>
      <c r="J3" s="3" t="s">
        <v>26</v>
      </c>
      <c r="L3" s="8" t="s">
        <v>68</v>
      </c>
      <c r="M3" s="8" t="s">
        <v>68</v>
      </c>
      <c r="N3" s="8" t="s">
        <v>68</v>
      </c>
      <c r="O3" s="8" t="s">
        <v>68</v>
      </c>
      <c r="P3" s="8"/>
      <c r="Q3" s="3" t="s">
        <v>25</v>
      </c>
      <c r="R3" s="3" t="s">
        <v>24</v>
      </c>
      <c r="S3" s="3"/>
    </row>
    <row r="4" spans="2:19" s="1" customFormat="1" ht="27" x14ac:dyDescent="0.25">
      <c r="B4" s="1" t="s">
        <v>55</v>
      </c>
      <c r="D4" s="3" t="s">
        <v>67</v>
      </c>
      <c r="E4" s="3" t="s">
        <v>66</v>
      </c>
      <c r="F4" s="3" t="s">
        <v>65</v>
      </c>
      <c r="H4" s="3" t="str">
        <f>E4</f>
        <v>347-5536</v>
      </c>
      <c r="I4" s="3" t="str">
        <f>H4</f>
        <v>347-5536</v>
      </c>
      <c r="J4" s="3" t="s">
        <v>64</v>
      </c>
      <c r="L4" s="8" t="s">
        <v>63</v>
      </c>
      <c r="M4" s="8" t="s">
        <v>63</v>
      </c>
      <c r="N4" s="8" t="s">
        <v>63</v>
      </c>
      <c r="O4" s="8" t="s">
        <v>63</v>
      </c>
      <c r="P4" s="8"/>
      <c r="Q4" s="3" t="s">
        <v>62</v>
      </c>
      <c r="R4" s="3" t="s">
        <v>61</v>
      </c>
      <c r="S4" s="3"/>
    </row>
    <row r="5" spans="2:19" s="1" customFormat="1" x14ac:dyDescent="0.25">
      <c r="B5" s="1" t="s">
        <v>44</v>
      </c>
      <c r="C5" s="3" t="s">
        <v>40</v>
      </c>
      <c r="D5" s="3">
        <v>140</v>
      </c>
      <c r="E5" s="3">
        <v>150</v>
      </c>
      <c r="F5" s="3">
        <v>150</v>
      </c>
      <c r="H5" s="3">
        <f>E5</f>
        <v>150</v>
      </c>
      <c r="I5" s="3">
        <f>H5</f>
        <v>150</v>
      </c>
      <c r="J5" s="3">
        <v>160</v>
      </c>
      <c r="L5" s="3">
        <v>140</v>
      </c>
      <c r="M5" s="3">
        <v>140</v>
      </c>
      <c r="N5" s="3">
        <v>140</v>
      </c>
      <c r="O5" s="3">
        <v>140</v>
      </c>
      <c r="P5" s="3"/>
      <c r="Q5" s="3">
        <v>80</v>
      </c>
      <c r="R5" s="3">
        <v>80</v>
      </c>
      <c r="S5" s="3"/>
    </row>
    <row r="6" spans="2:19" s="1" customFormat="1" x14ac:dyDescent="0.25">
      <c r="B6" s="1" t="s">
        <v>43</v>
      </c>
      <c r="C6" s="3" t="s">
        <v>40</v>
      </c>
      <c r="D6" s="3">
        <v>85</v>
      </c>
      <c r="E6" s="3">
        <v>85</v>
      </c>
      <c r="F6" s="3">
        <v>85</v>
      </c>
      <c r="H6" s="3">
        <f>E6</f>
        <v>85</v>
      </c>
      <c r="I6" s="3">
        <f>H6</f>
        <v>85</v>
      </c>
      <c r="J6" s="3">
        <v>85</v>
      </c>
      <c r="L6" s="3">
        <v>85</v>
      </c>
      <c r="M6" s="3">
        <v>85</v>
      </c>
      <c r="N6" s="3">
        <v>85</v>
      </c>
      <c r="O6" s="3">
        <v>85</v>
      </c>
      <c r="P6" s="3"/>
      <c r="Q6" s="3">
        <v>50</v>
      </c>
      <c r="R6" s="3">
        <v>50</v>
      </c>
      <c r="S6" s="3"/>
    </row>
    <row r="7" spans="2:19" s="1" customFormat="1" x14ac:dyDescent="0.25">
      <c r="B7" s="1" t="s">
        <v>42</v>
      </c>
      <c r="C7" s="3" t="s">
        <v>40</v>
      </c>
      <c r="D7" s="3">
        <v>690</v>
      </c>
      <c r="E7" s="3">
        <v>693</v>
      </c>
      <c r="F7" s="3">
        <v>693</v>
      </c>
      <c r="H7" s="3">
        <f>E7</f>
        <v>693</v>
      </c>
      <c r="I7" s="3">
        <f>H7</f>
        <v>693</v>
      </c>
      <c r="J7" s="3">
        <v>693</v>
      </c>
      <c r="L7" s="3">
        <v>800</v>
      </c>
      <c r="M7" s="3">
        <v>800</v>
      </c>
      <c r="N7" s="3">
        <v>800</v>
      </c>
      <c r="O7" s="3">
        <v>800</v>
      </c>
      <c r="P7" s="3"/>
      <c r="Q7" s="3">
        <v>581.5</v>
      </c>
      <c r="R7" s="3">
        <v>581.5</v>
      </c>
      <c r="S7" s="3"/>
    </row>
    <row r="8" spans="2:19" s="1" customFormat="1" x14ac:dyDescent="0.25">
      <c r="B8" s="1" t="s">
        <v>41</v>
      </c>
      <c r="C8" s="3" t="s">
        <v>40</v>
      </c>
      <c r="D8" s="3">
        <v>1276</v>
      </c>
      <c r="E8" s="3">
        <v>1303</v>
      </c>
      <c r="F8" s="3">
        <v>1276</v>
      </c>
      <c r="H8" s="3">
        <f>E8</f>
        <v>1303</v>
      </c>
      <c r="I8" s="3">
        <f>H8</f>
        <v>1303</v>
      </c>
      <c r="J8" s="3">
        <v>1303</v>
      </c>
      <c r="L8" s="3">
        <v>1388</v>
      </c>
      <c r="M8" s="3">
        <v>1388</v>
      </c>
      <c r="N8" s="3">
        <v>1388</v>
      </c>
      <c r="O8" s="3">
        <v>1388</v>
      </c>
      <c r="P8" s="3"/>
      <c r="Q8" s="3">
        <v>1023</v>
      </c>
      <c r="R8" s="3">
        <v>1023</v>
      </c>
      <c r="S8" s="3"/>
    </row>
    <row r="9" spans="2:19" s="1" customFormat="1" x14ac:dyDescent="0.25">
      <c r="B9" s="1" t="s">
        <v>39</v>
      </c>
      <c r="C9" s="3" t="s">
        <v>38</v>
      </c>
      <c r="D9" s="3">
        <v>2</v>
      </c>
      <c r="E9" s="3">
        <v>2</v>
      </c>
      <c r="F9" s="3">
        <v>2</v>
      </c>
      <c r="H9" s="3">
        <f>E9</f>
        <v>2</v>
      </c>
      <c r="I9" s="3">
        <f>H9</f>
        <v>2</v>
      </c>
      <c r="J9" s="3">
        <v>2</v>
      </c>
      <c r="L9" s="3">
        <v>2</v>
      </c>
      <c r="M9" s="3">
        <v>2</v>
      </c>
      <c r="N9" s="3">
        <v>2</v>
      </c>
      <c r="O9" s="3">
        <v>2</v>
      </c>
      <c r="P9" s="3"/>
      <c r="Q9" s="3">
        <v>2</v>
      </c>
      <c r="R9" s="3">
        <v>2</v>
      </c>
      <c r="S9" s="3"/>
    </row>
    <row r="10" spans="2:19" s="1" customFormat="1" x14ac:dyDescent="0.25">
      <c r="B10" s="1" t="s">
        <v>37</v>
      </c>
      <c r="C10" s="3" t="s">
        <v>35</v>
      </c>
      <c r="D10" s="2">
        <f>PI()/4*D5^2*D9</f>
        <v>30787.608005179973</v>
      </c>
      <c r="E10" s="2">
        <f>PI()/4*E5^2*E9</f>
        <v>35342.917352885175</v>
      </c>
      <c r="F10" s="2">
        <f>PI()/4*F5^2*F9</f>
        <v>35342.917352885175</v>
      </c>
      <c r="H10" s="2">
        <f>PI()/4*H5^2*H9</f>
        <v>35342.917352885175</v>
      </c>
      <c r="I10" s="2">
        <f>PI()/4*I5^2*I9</f>
        <v>35342.917352885175</v>
      </c>
      <c r="J10" s="2">
        <f>PI()/4*J5^2*J9</f>
        <v>40212.385965949354</v>
      </c>
      <c r="L10" s="2">
        <f>PI()/4*L5^2*L9</f>
        <v>30787.608005179973</v>
      </c>
      <c r="M10" s="2">
        <f>PI()/4*M5^2*M9</f>
        <v>30787.608005179973</v>
      </c>
      <c r="N10" s="2">
        <f>PI()/4*N5^2*N9</f>
        <v>30787.608005179973</v>
      </c>
      <c r="O10" s="2">
        <f>PI()/4*O5^2*O9</f>
        <v>30787.608005179973</v>
      </c>
      <c r="P10" s="2"/>
      <c r="Q10" s="2">
        <f>PI()/4*(2*Q5^2-Q6^2)</f>
        <v>8089.6010829937177</v>
      </c>
      <c r="R10" s="2">
        <f>PI()/4*(2*R5^2-R6^2)</f>
        <v>8089.6010829937177</v>
      </c>
      <c r="S10" s="3"/>
    </row>
    <row r="11" spans="2:19" s="1" customFormat="1" x14ac:dyDescent="0.25">
      <c r="B11" s="1" t="s">
        <v>36</v>
      </c>
      <c r="C11" s="3" t="s">
        <v>35</v>
      </c>
      <c r="D11" s="2">
        <f>PI()/4*(D5^2-D6^2)*D9</f>
        <v>19438.604544086844</v>
      </c>
      <c r="E11" s="2">
        <f>PI()/4*(E5^2-E6^2)*E9</f>
        <v>23993.913891792046</v>
      </c>
      <c r="F11" s="2">
        <f>PI()/4*(F5^2-F6^2)*F9</f>
        <v>23993.913891792046</v>
      </c>
      <c r="H11" s="2">
        <f>PI()/4*(H5^2-H6^2)*H9</f>
        <v>23993.913891792046</v>
      </c>
      <c r="I11" s="2">
        <f>PI()/4*(I5^2-I6^2)*I9</f>
        <v>23993.913891792046</v>
      </c>
      <c r="J11" s="2">
        <f>PI()/4*(J5^2-J6^2)*J9</f>
        <v>28863.382504856225</v>
      </c>
      <c r="L11" s="2">
        <f>PI()/4*(L5^2-L6^2)*L9</f>
        <v>19438.604544086844</v>
      </c>
      <c r="M11" s="2">
        <f>PI()/4*(M5^2-M6^2)*M9</f>
        <v>19438.604544086844</v>
      </c>
      <c r="N11" s="2">
        <f>PI()/4*(N5^2-N6^2)*N9</f>
        <v>19438.604544086844</v>
      </c>
      <c r="O11" s="2">
        <f>PI()/4*(O5^2-O6^2)*O9</f>
        <v>19438.604544086844</v>
      </c>
      <c r="P11" s="2"/>
      <c r="Q11" s="2">
        <f>PI()/4*(2*Q5^2-Q6^2)</f>
        <v>8089.6010829937177</v>
      </c>
      <c r="R11" s="2">
        <f>PI()/4*(2*R5^2-R6^2)</f>
        <v>8089.6010829937177</v>
      </c>
      <c r="S11" s="3"/>
    </row>
    <row r="13" spans="2:19" s="1" customFormat="1" x14ac:dyDescent="0.25">
      <c r="D13" s="7" t="s">
        <v>60</v>
      </c>
      <c r="E13" s="7"/>
      <c r="F13" s="7"/>
      <c r="H13" s="7" t="s">
        <v>59</v>
      </c>
      <c r="I13" s="7"/>
      <c r="J13" s="7"/>
      <c r="L13" s="7" t="s">
        <v>58</v>
      </c>
      <c r="M13" s="7"/>
      <c r="N13" s="7"/>
      <c r="O13" s="7"/>
      <c r="P13" s="3"/>
    </row>
    <row r="14" spans="2:19" s="1" customFormat="1" x14ac:dyDescent="0.25">
      <c r="B14" s="1" t="s">
        <v>57</v>
      </c>
      <c r="D14" s="3" t="s">
        <v>30</v>
      </c>
      <c r="E14" s="3" t="s">
        <v>27</v>
      </c>
      <c r="F14" s="3" t="s">
        <v>26</v>
      </c>
      <c r="G14" s="3"/>
      <c r="H14" s="3" t="s">
        <v>30</v>
      </c>
      <c r="I14" s="3" t="s">
        <v>27</v>
      </c>
      <c r="J14" s="3" t="s">
        <v>26</v>
      </c>
      <c r="K14" s="3"/>
      <c r="L14" s="3" t="s">
        <v>29</v>
      </c>
      <c r="M14" s="3" t="s">
        <v>28</v>
      </c>
      <c r="N14" s="3" t="s">
        <v>27</v>
      </c>
      <c r="O14" s="3" t="s">
        <v>56</v>
      </c>
      <c r="P14" s="3"/>
    </row>
    <row r="15" spans="2:19" s="1" customFormat="1" x14ac:dyDescent="0.25">
      <c r="B15" s="1" t="s">
        <v>55</v>
      </c>
      <c r="D15" s="3" t="s">
        <v>54</v>
      </c>
      <c r="E15" s="3" t="s">
        <v>53</v>
      </c>
      <c r="F15" s="3" t="s">
        <v>52</v>
      </c>
      <c r="G15" s="3"/>
      <c r="H15" s="3" t="s">
        <v>51</v>
      </c>
      <c r="I15" s="3" t="s">
        <v>50</v>
      </c>
      <c r="J15" s="3" t="s">
        <v>49</v>
      </c>
      <c r="K15" s="3"/>
      <c r="L15" s="3" t="s">
        <v>48</v>
      </c>
      <c r="M15" s="3" t="s">
        <v>47</v>
      </c>
      <c r="N15" s="3" t="s">
        <v>46</v>
      </c>
      <c r="O15" s="3" t="s">
        <v>45</v>
      </c>
      <c r="P15" s="3"/>
    </row>
    <row r="16" spans="2:19" s="1" customFormat="1" x14ac:dyDescent="0.25">
      <c r="B16" s="1" t="s">
        <v>44</v>
      </c>
      <c r="C16" s="3" t="s">
        <v>40</v>
      </c>
      <c r="D16" s="3">
        <v>160</v>
      </c>
      <c r="E16" s="3">
        <v>160</v>
      </c>
      <c r="F16" s="3">
        <v>170</v>
      </c>
      <c r="G16" s="3"/>
      <c r="H16" s="3">
        <v>170</v>
      </c>
      <c r="I16" s="3">
        <v>170</v>
      </c>
      <c r="J16" s="3">
        <v>180</v>
      </c>
      <c r="K16" s="3"/>
      <c r="L16" s="3">
        <v>158.80000000000001</v>
      </c>
      <c r="M16" s="3">
        <v>158.80000000000001</v>
      </c>
      <c r="N16" s="3">
        <v>158.80000000000001</v>
      </c>
      <c r="O16" s="3">
        <v>190.5</v>
      </c>
      <c r="P16" s="3"/>
      <c r="Q16" s="3">
        <v>80</v>
      </c>
      <c r="R16" s="3">
        <v>80</v>
      </c>
    </row>
    <row r="17" spans="2:19" s="1" customFormat="1" x14ac:dyDescent="0.25">
      <c r="B17" s="1" t="s">
        <v>43</v>
      </c>
      <c r="C17" s="3" t="s">
        <v>40</v>
      </c>
      <c r="D17" s="3">
        <v>85</v>
      </c>
      <c r="E17" s="3">
        <v>85</v>
      </c>
      <c r="F17" s="3">
        <v>85</v>
      </c>
      <c r="G17" s="3"/>
      <c r="H17" s="3">
        <v>85</v>
      </c>
      <c r="I17" s="3">
        <v>85</v>
      </c>
      <c r="J17" s="3">
        <v>95</v>
      </c>
      <c r="K17" s="3"/>
      <c r="L17" s="3">
        <v>82.55</v>
      </c>
      <c r="M17" s="3">
        <v>82.55</v>
      </c>
      <c r="N17" s="3">
        <v>82.55</v>
      </c>
      <c r="O17" s="3">
        <v>89</v>
      </c>
      <c r="P17" s="3"/>
      <c r="Q17" s="3">
        <v>50</v>
      </c>
      <c r="R17" s="3">
        <v>50</v>
      </c>
    </row>
    <row r="18" spans="2:19" s="1" customFormat="1" x14ac:dyDescent="0.25">
      <c r="B18" s="1" t="s">
        <v>42</v>
      </c>
      <c r="C18" s="3" t="s">
        <v>40</v>
      </c>
      <c r="D18" s="3">
        <v>578</v>
      </c>
      <c r="E18" s="3">
        <v>578</v>
      </c>
      <c r="F18" s="3">
        <v>576</v>
      </c>
      <c r="G18" s="3"/>
      <c r="H18" s="3">
        <v>576</v>
      </c>
      <c r="I18" s="3">
        <v>576</v>
      </c>
      <c r="J18" s="3">
        <v>576</v>
      </c>
      <c r="K18" s="3"/>
      <c r="L18" s="3">
        <v>542</v>
      </c>
      <c r="M18" s="3">
        <v>542</v>
      </c>
      <c r="N18" s="3">
        <v>542</v>
      </c>
      <c r="O18" s="3">
        <v>542</v>
      </c>
      <c r="P18" s="3"/>
      <c r="Q18" s="3">
        <v>581.5</v>
      </c>
      <c r="R18" s="3">
        <v>581.5</v>
      </c>
    </row>
    <row r="19" spans="2:19" s="1" customFormat="1" x14ac:dyDescent="0.25">
      <c r="B19" s="1" t="s">
        <v>41</v>
      </c>
      <c r="C19" s="3" t="s">
        <v>40</v>
      </c>
      <c r="D19" s="3">
        <v>1218</v>
      </c>
      <c r="E19" s="3">
        <v>1471</v>
      </c>
      <c r="F19" s="3">
        <v>1218</v>
      </c>
      <c r="G19" s="3"/>
      <c r="H19" s="3">
        <v>1300</v>
      </c>
      <c r="I19" s="3">
        <v>1471</v>
      </c>
      <c r="J19" s="3">
        <v>1300</v>
      </c>
      <c r="K19" s="3"/>
      <c r="L19" s="3">
        <v>1188</v>
      </c>
      <c r="M19" s="3">
        <v>1337</v>
      </c>
      <c r="N19" s="3">
        <v>1488</v>
      </c>
      <c r="O19" s="3">
        <v>1188</v>
      </c>
      <c r="P19" s="3"/>
      <c r="Q19" s="3">
        <v>1023</v>
      </c>
      <c r="R19" s="3">
        <v>1023</v>
      </c>
    </row>
    <row r="20" spans="2:19" s="1" customFormat="1" x14ac:dyDescent="0.25">
      <c r="B20" s="1" t="s">
        <v>39</v>
      </c>
      <c r="C20" s="3" t="s">
        <v>38</v>
      </c>
      <c r="D20" s="3">
        <v>1</v>
      </c>
      <c r="E20" s="3">
        <v>1</v>
      </c>
      <c r="F20" s="3">
        <v>1</v>
      </c>
      <c r="G20" s="3"/>
      <c r="H20" s="3">
        <v>1</v>
      </c>
      <c r="I20" s="3">
        <v>1</v>
      </c>
      <c r="J20" s="3">
        <v>1</v>
      </c>
      <c r="K20" s="3"/>
      <c r="L20" s="3">
        <v>1</v>
      </c>
      <c r="M20" s="3">
        <v>1</v>
      </c>
      <c r="N20" s="3">
        <v>1</v>
      </c>
      <c r="O20" s="3">
        <v>1</v>
      </c>
      <c r="P20" s="3"/>
      <c r="Q20" s="3">
        <v>1</v>
      </c>
      <c r="R20" s="3">
        <v>1</v>
      </c>
    </row>
    <row r="21" spans="2:19" s="1" customFormat="1" x14ac:dyDescent="0.25">
      <c r="B21" s="1" t="s">
        <v>37</v>
      </c>
      <c r="C21" s="3" t="s">
        <v>35</v>
      </c>
      <c r="D21" s="2">
        <f>PI()/4*D16^2*D20</f>
        <v>20106.192982974677</v>
      </c>
      <c r="E21" s="2">
        <f>PI()/4*E16^2*E20</f>
        <v>20106.192982974677</v>
      </c>
      <c r="F21" s="2">
        <f>PI()/4*F16^2*F20</f>
        <v>22698.006922186254</v>
      </c>
      <c r="G21" s="3"/>
      <c r="H21" s="2">
        <f>PI()/4*H16^2*H20</f>
        <v>22698.006922186254</v>
      </c>
      <c r="I21" s="2">
        <f>PI()/4*I16^2*I20</f>
        <v>22698.006922186254</v>
      </c>
      <c r="J21" s="2">
        <f>PI()/4*J16^2*J20</f>
        <v>25446.900494077323</v>
      </c>
      <c r="K21" s="3"/>
      <c r="L21" s="2">
        <f>PI()/4*L16^2*L20</f>
        <v>19805.731061585349</v>
      </c>
      <c r="M21" s="2">
        <f>PI()/4*M16^2*M20</f>
        <v>19805.731061585349</v>
      </c>
      <c r="N21" s="2">
        <f>PI()/4*N16^2*N20</f>
        <v>19805.731061585349</v>
      </c>
      <c r="O21" s="2">
        <f>PI()/4*O16^2*O20</f>
        <v>28502.295699234248</v>
      </c>
      <c r="P21" s="2"/>
      <c r="Q21" s="2">
        <f>PI()/4*Q16^2*Q20</f>
        <v>5026.5482457436692</v>
      </c>
      <c r="R21" s="2">
        <f>PI()/4*R16^2*R20</f>
        <v>5026.5482457436692</v>
      </c>
    </row>
    <row r="22" spans="2:19" s="1" customFormat="1" x14ac:dyDescent="0.25">
      <c r="B22" s="1" t="s">
        <v>36</v>
      </c>
      <c r="C22" s="3" t="s">
        <v>35</v>
      </c>
      <c r="D22" s="2">
        <f>PI()/4*(D16^2-D17^2)*D20</f>
        <v>14431.691252428112</v>
      </c>
      <c r="E22" s="2">
        <f>PI()/4*(E16^2-E17^2)*E20</f>
        <v>14431.691252428112</v>
      </c>
      <c r="F22" s="2">
        <f>PI()/4*(F16^2-F17^2)*F20</f>
        <v>17023.505191639691</v>
      </c>
      <c r="G22" s="3"/>
      <c r="H22" s="2">
        <f>PI()/4*(H16^2-H17^2)*H20</f>
        <v>17023.505191639691</v>
      </c>
      <c r="I22" s="2">
        <f>PI()/4*(I16^2-I17^2)*I20</f>
        <v>17023.505191639691</v>
      </c>
      <c r="J22" s="2">
        <f>PI()/4*(J16^2-J17^2)*J20</f>
        <v>18358.682069415354</v>
      </c>
      <c r="K22" s="3"/>
      <c r="L22" s="2">
        <f>PI()/4*(L16^2-L17^2)*L20</f>
        <v>14453.633313618031</v>
      </c>
      <c r="M22" s="2">
        <f>PI()/4*(M16^2-M17^2)*M20</f>
        <v>14453.633313618031</v>
      </c>
      <c r="N22" s="2">
        <f>PI()/4*(N16^2-N17^2)*N20</f>
        <v>14453.633313618031</v>
      </c>
      <c r="O22" s="2">
        <f>PI()/4*(O16^2-O17^2)*O20</f>
        <v>22281.156846963058</v>
      </c>
      <c r="P22" s="2"/>
      <c r="Q22" s="2">
        <f>PI()/4*(Q16^2-Q17^2)*Q20</f>
        <v>3063.0528372500485</v>
      </c>
      <c r="R22" s="2">
        <f>PI()/4*(R16^2-R17^2)*R20</f>
        <v>3063.0528372500485</v>
      </c>
      <c r="S22" s="3"/>
    </row>
    <row r="24" spans="2:19" s="1" customFormat="1" x14ac:dyDescent="0.25">
      <c r="D24" s="7" t="s">
        <v>34</v>
      </c>
      <c r="E24" s="7"/>
      <c r="F24" s="7"/>
      <c r="H24" s="7" t="s">
        <v>33</v>
      </c>
      <c r="I24" s="7"/>
      <c r="J24" s="7"/>
      <c r="L24" s="7" t="s">
        <v>32</v>
      </c>
      <c r="M24" s="7"/>
      <c r="N24" s="7"/>
      <c r="O24" s="7"/>
      <c r="P24" s="3"/>
      <c r="Q24" s="7" t="s">
        <v>31</v>
      </c>
      <c r="R24" s="7"/>
    </row>
    <row r="25" spans="2:19" s="1" customFormat="1" x14ac:dyDescent="0.25">
      <c r="D25" s="3" t="s">
        <v>30</v>
      </c>
      <c r="E25" s="3" t="s">
        <v>27</v>
      </c>
      <c r="F25" s="3" t="s">
        <v>26</v>
      </c>
      <c r="G25" s="3"/>
      <c r="H25" s="3" t="s">
        <v>30</v>
      </c>
      <c r="I25" s="3" t="s">
        <v>27</v>
      </c>
      <c r="J25" s="3" t="s">
        <v>26</v>
      </c>
      <c r="L25" s="3" t="s">
        <v>29</v>
      </c>
      <c r="M25" s="3" t="s">
        <v>28</v>
      </c>
      <c r="N25" s="3" t="s">
        <v>27</v>
      </c>
      <c r="O25" s="3" t="s">
        <v>26</v>
      </c>
      <c r="P25" s="3"/>
      <c r="Q25" s="3" t="s">
        <v>25</v>
      </c>
      <c r="R25" s="3" t="s">
        <v>24</v>
      </c>
    </row>
    <row r="26" spans="2:19" s="1" customFormat="1" x14ac:dyDescent="0.25">
      <c r="B26" s="1" t="s">
        <v>23</v>
      </c>
      <c r="C26" s="3" t="s">
        <v>8</v>
      </c>
      <c r="D26" s="3">
        <v>29300</v>
      </c>
      <c r="E26" s="3">
        <v>29300</v>
      </c>
      <c r="F26" s="3">
        <v>29300</v>
      </c>
      <c r="H26" s="3">
        <v>29300</v>
      </c>
      <c r="I26" s="3">
        <v>29300</v>
      </c>
      <c r="J26" s="3">
        <v>29300</v>
      </c>
      <c r="L26" s="3">
        <v>27900</v>
      </c>
      <c r="M26" s="3">
        <v>27900</v>
      </c>
      <c r="N26" s="3">
        <v>27900</v>
      </c>
      <c r="O26" s="3">
        <v>27900</v>
      </c>
      <c r="P26" s="3"/>
      <c r="Q26" s="3">
        <v>23400</v>
      </c>
      <c r="R26" s="3">
        <v>23400</v>
      </c>
    </row>
    <row r="27" spans="2:19" s="1" customFormat="1" x14ac:dyDescent="0.25">
      <c r="B27" s="1" t="s">
        <v>22</v>
      </c>
      <c r="C27" s="3" t="s">
        <v>0</v>
      </c>
      <c r="D27" s="2">
        <f>D26*D10/1000000</f>
        <v>902.07691455177314</v>
      </c>
      <c r="E27" s="2">
        <f>E26*E10/1000000</f>
        <v>1035.5474784395356</v>
      </c>
      <c r="F27" s="2">
        <f>F26*F10/1000000</f>
        <v>1035.5474784395356</v>
      </c>
      <c r="H27" s="2">
        <f>H26*H10/1000000</f>
        <v>1035.5474784395356</v>
      </c>
      <c r="I27" s="2">
        <f>I26*I10/1000000</f>
        <v>1035.5474784395356</v>
      </c>
      <c r="J27" s="2">
        <f>J26*J10/1000000</f>
        <v>1178.2229088023159</v>
      </c>
      <c r="L27" s="2">
        <f>L26*L10/1000000</f>
        <v>858.97426334452132</v>
      </c>
      <c r="M27" s="2">
        <f>M26*M10/1000000</f>
        <v>858.97426334452132</v>
      </c>
      <c r="N27" s="2">
        <f>N26*N10/1000000</f>
        <v>858.97426334452132</v>
      </c>
      <c r="O27" s="2">
        <f>O26*O10/1000000</f>
        <v>858.97426334452132</v>
      </c>
      <c r="P27" s="2"/>
      <c r="Q27" s="2">
        <f>Q26*Q10/1000000</f>
        <v>189.29666534205299</v>
      </c>
      <c r="R27" s="2">
        <f>R26*R10/1000000</f>
        <v>189.29666534205299</v>
      </c>
    </row>
    <row r="28" spans="2:19" s="1" customFormat="1" x14ac:dyDescent="0.25">
      <c r="B28" s="1" t="s">
        <v>21</v>
      </c>
      <c r="C28" s="3" t="s">
        <v>0</v>
      </c>
      <c r="D28" s="2">
        <f>D26*D11/1000000</f>
        <v>569.55111314174451</v>
      </c>
      <c r="E28" s="2">
        <f>E26*E11/1000000</f>
        <v>703.02167702950692</v>
      </c>
      <c r="F28" s="2">
        <f>F26*F11/1000000</f>
        <v>703.02167702950692</v>
      </c>
      <c r="H28" s="2">
        <f>H26*H11/1000000</f>
        <v>703.02167702950692</v>
      </c>
      <c r="I28" s="2">
        <f>I26*I11/1000000</f>
        <v>703.02167702950692</v>
      </c>
      <c r="J28" s="2">
        <f>J26*J11/1000000</f>
        <v>845.69710739228742</v>
      </c>
      <c r="L28" s="2">
        <f>L26*L11/1000000</f>
        <v>542.33706678002295</v>
      </c>
      <c r="M28" s="2">
        <f>M26*M11/1000000</f>
        <v>542.33706678002295</v>
      </c>
      <c r="N28" s="2">
        <f>N26*N11/1000000</f>
        <v>542.33706678002295</v>
      </c>
      <c r="O28" s="2">
        <f>O26*O11/1000000</f>
        <v>542.33706678002295</v>
      </c>
      <c r="P28" s="2"/>
    </row>
    <row r="29" spans="2:19" s="1" customFormat="1" x14ac:dyDescent="0.25">
      <c r="B29" s="1" t="s">
        <v>20</v>
      </c>
      <c r="C29" s="3" t="s">
        <v>0</v>
      </c>
      <c r="D29" s="2">
        <f>D26*D21/1000000</f>
        <v>589.11145440115797</v>
      </c>
      <c r="E29" s="2">
        <f>E26*E21/1000000</f>
        <v>589.11145440115797</v>
      </c>
      <c r="F29" s="2">
        <f>F26*F21/1000000</f>
        <v>665.05160282005727</v>
      </c>
      <c r="H29" s="2">
        <f>H26*H21/1000000</f>
        <v>665.05160282005727</v>
      </c>
      <c r="I29" s="2">
        <f>I26*I21/1000000</f>
        <v>665.05160282005727</v>
      </c>
      <c r="J29" s="2">
        <f>J26*J21/1000000</f>
        <v>745.59418447646556</v>
      </c>
      <c r="L29" s="2">
        <f>L26*L21/1000000</f>
        <v>552.57989661823126</v>
      </c>
      <c r="M29" s="2">
        <f>M26*M21/1000000</f>
        <v>552.57989661823126</v>
      </c>
      <c r="N29" s="2">
        <f>N26*N21/1000000</f>
        <v>552.57989661823126</v>
      </c>
      <c r="O29" s="2">
        <f>O26*O21/1000000</f>
        <v>795.21405000863547</v>
      </c>
      <c r="P29" s="2"/>
    </row>
    <row r="30" spans="2:19" s="1" customFormat="1" x14ac:dyDescent="0.25">
      <c r="B30" s="1" t="s">
        <v>19</v>
      </c>
      <c r="C30" s="3" t="s">
        <v>0</v>
      </c>
      <c r="D30" s="2">
        <f>D26*D22/1000000</f>
        <v>422.84855369614371</v>
      </c>
      <c r="E30" s="2">
        <f>E26*E22/1000000</f>
        <v>422.84855369614371</v>
      </c>
      <c r="F30" s="2">
        <f>F26*F22/1000000</f>
        <v>498.78870211504301</v>
      </c>
      <c r="H30" s="2">
        <f>H26*H22/1000000</f>
        <v>498.78870211504301</v>
      </c>
      <c r="I30" s="2">
        <f>I26*I22/1000000</f>
        <v>498.78870211504301</v>
      </c>
      <c r="J30" s="2">
        <f>J26*J22/1000000</f>
        <v>537.90938463386988</v>
      </c>
      <c r="L30" s="2">
        <f>L26*L22/1000000</f>
        <v>403.25636944994307</v>
      </c>
      <c r="M30" s="2">
        <f>M26*M22/1000000</f>
        <v>403.25636944994307</v>
      </c>
      <c r="N30" s="2">
        <f>N26*N22/1000000</f>
        <v>403.25636944994307</v>
      </c>
      <c r="O30" s="2">
        <f>O26*O22/1000000</f>
        <v>621.64427603026934</v>
      </c>
      <c r="P30" s="2"/>
    </row>
    <row r="31" spans="2:19" s="1" customFormat="1" x14ac:dyDescent="0.25">
      <c r="C31" s="3"/>
      <c r="D31" s="2"/>
      <c r="E31" s="2"/>
      <c r="F31" s="2"/>
      <c r="H31" s="2"/>
      <c r="I31" s="2"/>
      <c r="J31" s="2"/>
      <c r="L31" s="2"/>
      <c r="M31" s="2"/>
    </row>
    <row r="32" spans="2:19" s="1" customFormat="1" x14ac:dyDescent="0.25">
      <c r="B32" s="1" t="s">
        <v>18</v>
      </c>
      <c r="C32" s="3" t="s">
        <v>8</v>
      </c>
      <c r="D32" s="3">
        <v>31600</v>
      </c>
      <c r="E32" s="3">
        <v>31600</v>
      </c>
      <c r="F32" s="3">
        <v>31600</v>
      </c>
      <c r="H32" s="3">
        <v>31600</v>
      </c>
      <c r="I32" s="3">
        <v>31600</v>
      </c>
      <c r="J32" s="3">
        <v>31600</v>
      </c>
      <c r="L32" s="3">
        <v>30650</v>
      </c>
      <c r="M32" s="3">
        <v>30650</v>
      </c>
      <c r="N32" s="3">
        <v>30650</v>
      </c>
      <c r="O32" s="6"/>
      <c r="Q32" s="3">
        <v>25600</v>
      </c>
      <c r="R32" s="3">
        <v>30600</v>
      </c>
    </row>
    <row r="33" spans="2:18" s="1" customFormat="1" x14ac:dyDescent="0.25">
      <c r="B33" s="1" t="s">
        <v>17</v>
      </c>
      <c r="C33" s="3" t="s">
        <v>8</v>
      </c>
      <c r="D33" s="3">
        <v>32200</v>
      </c>
      <c r="E33" s="3">
        <v>32200</v>
      </c>
      <c r="F33" s="3">
        <v>32200</v>
      </c>
      <c r="H33" s="3">
        <v>32200</v>
      </c>
      <c r="I33" s="3">
        <v>32200</v>
      </c>
      <c r="J33" s="3">
        <v>32200</v>
      </c>
      <c r="L33" s="3">
        <v>30650</v>
      </c>
      <c r="M33" s="3">
        <v>30650</v>
      </c>
      <c r="N33" s="3">
        <v>30650</v>
      </c>
      <c r="O33" s="6"/>
      <c r="Q33" s="3">
        <v>25600</v>
      </c>
      <c r="R33" s="3">
        <v>30600</v>
      </c>
    </row>
    <row r="34" spans="2:18" s="1" customFormat="1" x14ac:dyDescent="0.25">
      <c r="B34" s="1" t="s">
        <v>16</v>
      </c>
      <c r="C34" s="3" t="s">
        <v>0</v>
      </c>
      <c r="D34" s="2">
        <f>D32*D21/1000000</f>
        <v>635.35569826199981</v>
      </c>
      <c r="E34" s="2">
        <f>E32*E21/1000000</f>
        <v>635.35569826199981</v>
      </c>
      <c r="F34" s="2">
        <f>F32*F21/1000000</f>
        <v>717.25701874108563</v>
      </c>
      <c r="H34" s="2">
        <f>H32*H21/1000000</f>
        <v>717.25701874108563</v>
      </c>
      <c r="I34" s="2">
        <f>I32*I21/1000000</f>
        <v>717.25701874108563</v>
      </c>
      <c r="J34" s="2">
        <f>J32*J21/1000000</f>
        <v>804.12205561284338</v>
      </c>
      <c r="L34" s="2">
        <f>L32*L21/1000000</f>
        <v>607.04565703759101</v>
      </c>
      <c r="M34" s="2">
        <f>M32*M21/1000000</f>
        <v>607.04565703759101</v>
      </c>
      <c r="N34" s="2">
        <f>N32*N21/1000000</f>
        <v>607.04565703759101</v>
      </c>
      <c r="O34" s="5"/>
      <c r="Q34" s="2">
        <f>Q32*Q21/1000000</f>
        <v>128.67963509103794</v>
      </c>
      <c r="R34" s="2">
        <f>R32*R21/1000000</f>
        <v>153.81237631975628</v>
      </c>
    </row>
    <row r="35" spans="2:18" s="1" customFormat="1" x14ac:dyDescent="0.25">
      <c r="B35" s="1" t="s">
        <v>15</v>
      </c>
      <c r="C35" s="3" t="s">
        <v>0</v>
      </c>
      <c r="D35" s="2">
        <f>D33*D22/1000000</f>
        <v>464.70045832818522</v>
      </c>
      <c r="E35" s="2">
        <f>E33*E22/1000000</f>
        <v>464.70045832818522</v>
      </c>
      <c r="F35" s="2">
        <f>F33*F22/1000000</f>
        <v>548.15686717079802</v>
      </c>
      <c r="H35" s="2">
        <f>H33*H22/1000000</f>
        <v>548.15686717079802</v>
      </c>
      <c r="I35" s="2">
        <f>I33*I22/1000000</f>
        <v>548.15686717079802</v>
      </c>
      <c r="J35" s="2">
        <f>J33*J22/1000000</f>
        <v>591.14956263517445</v>
      </c>
      <c r="L35" s="2">
        <f>L33*L22/1000000</f>
        <v>443.00386106239267</v>
      </c>
      <c r="M35" s="2">
        <f>M33*M22/1000000</f>
        <v>443.00386106239267</v>
      </c>
      <c r="N35" s="2">
        <f>N33*N22/1000000</f>
        <v>443.00386106239267</v>
      </c>
      <c r="O35" s="5"/>
      <c r="Q35" s="2">
        <f>Q33*Q22/1000000</f>
        <v>78.414152633601248</v>
      </c>
      <c r="R35" s="2">
        <f>R33*R22/1000000</f>
        <v>93.729416819851494</v>
      </c>
    </row>
    <row r="36" spans="2:18" s="1" customFormat="1" x14ac:dyDescent="0.25">
      <c r="B36" s="1" t="s">
        <v>14</v>
      </c>
      <c r="C36" s="3" t="s">
        <v>8</v>
      </c>
      <c r="D36" s="6"/>
      <c r="E36" s="6"/>
      <c r="F36" s="6"/>
      <c r="H36" s="6"/>
      <c r="I36" s="6"/>
      <c r="J36" s="6"/>
      <c r="L36" s="6"/>
      <c r="M36" s="6"/>
      <c r="N36" s="6"/>
      <c r="O36" s="3">
        <v>34800</v>
      </c>
      <c r="P36" s="3"/>
      <c r="Q36" s="6"/>
      <c r="R36" s="6"/>
    </row>
    <row r="37" spans="2:18" s="1" customFormat="1" x14ac:dyDescent="0.25">
      <c r="B37" s="1" t="s">
        <v>13</v>
      </c>
      <c r="C37" s="3" t="s">
        <v>8</v>
      </c>
      <c r="D37" s="6"/>
      <c r="E37" s="6"/>
      <c r="F37" s="6"/>
      <c r="H37" s="6"/>
      <c r="I37" s="6"/>
      <c r="J37" s="6"/>
      <c r="L37" s="6"/>
      <c r="M37" s="6"/>
      <c r="N37" s="6"/>
      <c r="O37" s="3">
        <v>30650</v>
      </c>
      <c r="P37" s="3"/>
      <c r="Q37" s="6"/>
      <c r="R37" s="6"/>
    </row>
    <row r="38" spans="2:18" s="1" customFormat="1" x14ac:dyDescent="0.25">
      <c r="B38" s="1" t="s">
        <v>12</v>
      </c>
      <c r="C38" s="3" t="s">
        <v>0</v>
      </c>
      <c r="D38" s="5"/>
      <c r="E38" s="5"/>
      <c r="F38" s="5"/>
      <c r="H38" s="5"/>
      <c r="I38" s="5"/>
      <c r="J38" s="5"/>
      <c r="L38" s="5"/>
      <c r="M38" s="5"/>
      <c r="N38" s="5"/>
      <c r="O38" s="2">
        <f>O36*O21/1000000</f>
        <v>991.8798903333518</v>
      </c>
      <c r="P38" s="2"/>
      <c r="Q38" s="5"/>
      <c r="R38" s="5"/>
    </row>
    <row r="39" spans="2:18" s="1" customFormat="1" x14ac:dyDescent="0.25">
      <c r="B39" s="1" t="s">
        <v>11</v>
      </c>
      <c r="C39" s="3" t="s">
        <v>0</v>
      </c>
      <c r="D39" s="5"/>
      <c r="E39" s="5"/>
      <c r="F39" s="5"/>
      <c r="H39" s="5"/>
      <c r="I39" s="5"/>
      <c r="J39" s="5"/>
      <c r="L39" s="5"/>
      <c r="M39" s="5"/>
      <c r="N39" s="5"/>
      <c r="O39" s="2">
        <f>O37*O22/1000000</f>
        <v>682.91745735941777</v>
      </c>
      <c r="P39" s="2"/>
      <c r="Q39" s="5"/>
      <c r="R39" s="5"/>
    </row>
    <row r="40" spans="2:18" s="1" customFormat="1" x14ac:dyDescent="0.25">
      <c r="C40" s="3"/>
      <c r="D40" s="2"/>
      <c r="E40" s="2"/>
      <c r="F40" s="2"/>
      <c r="H40" s="2"/>
      <c r="I40" s="2"/>
      <c r="J40" s="2"/>
      <c r="L40" s="2"/>
      <c r="M40" s="2"/>
    </row>
    <row r="41" spans="2:18" s="1" customFormat="1" x14ac:dyDescent="0.25">
      <c r="B41" s="1" t="s">
        <v>10</v>
      </c>
      <c r="C41" s="3" t="s">
        <v>3</v>
      </c>
      <c r="D41" s="2">
        <v>1.5</v>
      </c>
      <c r="E41" s="2">
        <v>1.5</v>
      </c>
      <c r="F41" s="2">
        <v>1.5</v>
      </c>
      <c r="H41" s="2">
        <v>1.5</v>
      </c>
      <c r="I41" s="2">
        <v>1.5</v>
      </c>
      <c r="J41" s="2">
        <v>1.5</v>
      </c>
      <c r="L41" s="2">
        <v>1.5</v>
      </c>
      <c r="M41" s="2">
        <v>1.5</v>
      </c>
      <c r="N41" s="2">
        <v>1.5</v>
      </c>
      <c r="O41" s="2">
        <v>1.5</v>
      </c>
      <c r="P41" s="2"/>
      <c r="Q41" s="6"/>
      <c r="R41" s="6"/>
    </row>
    <row r="42" spans="2:18" s="1" customFormat="1" x14ac:dyDescent="0.25">
      <c r="B42" s="1" t="s">
        <v>9</v>
      </c>
      <c r="C42" s="3" t="s">
        <v>8</v>
      </c>
      <c r="D42" s="4">
        <f>D26*D41</f>
        <v>43950</v>
      </c>
      <c r="E42" s="4">
        <f>E26*E41</f>
        <v>43950</v>
      </c>
      <c r="F42" s="4">
        <f>F26*F41</f>
        <v>43950</v>
      </c>
      <c r="H42" s="4">
        <f>H26*H41</f>
        <v>43950</v>
      </c>
      <c r="I42" s="4">
        <f>I26*I41</f>
        <v>43950</v>
      </c>
      <c r="J42" s="4">
        <f>J26*J41</f>
        <v>43950</v>
      </c>
      <c r="L42" s="4">
        <f>L26*L41</f>
        <v>41850</v>
      </c>
      <c r="M42" s="4">
        <f>M26*M41</f>
        <v>41850</v>
      </c>
      <c r="N42" s="4">
        <f>N26*N41</f>
        <v>41850</v>
      </c>
      <c r="O42" s="4">
        <f>O26*O41</f>
        <v>41850</v>
      </c>
      <c r="P42" s="4"/>
      <c r="Q42" s="6"/>
      <c r="R42" s="6"/>
    </row>
    <row r="43" spans="2:18" s="1" customFormat="1" x14ac:dyDescent="0.25">
      <c r="B43" s="1" t="s">
        <v>7</v>
      </c>
      <c r="C43" s="3" t="s">
        <v>0</v>
      </c>
      <c r="D43" s="2">
        <f>PI()/4*D5^2*D42/1000000</f>
        <v>676.55768591382991</v>
      </c>
      <c r="E43" s="2">
        <f>PI()/4*E5^2*E42/1000000</f>
        <v>776.66060882965166</v>
      </c>
      <c r="F43" s="2">
        <f>PI()/4*F5^2*F42/1000000</f>
        <v>776.66060882965166</v>
      </c>
      <c r="H43" s="2">
        <f>PI()/4*H5^2*H42/1000000</f>
        <v>776.66060882965166</v>
      </c>
      <c r="I43" s="2">
        <f>PI()/4*I5^2*I42/1000000</f>
        <v>776.66060882965166</v>
      </c>
      <c r="J43" s="2">
        <f>PI()/4*J5^2*J42/1000000</f>
        <v>883.66718160173707</v>
      </c>
      <c r="L43" s="2">
        <f>PI()/4*L5^2*L42/1000000</f>
        <v>644.2306975083909</v>
      </c>
      <c r="M43" s="2">
        <f>PI()/4*M5^2*M42/1000000</f>
        <v>644.2306975083909</v>
      </c>
      <c r="N43" s="2">
        <f>PI()/4*N5^2*N42/1000000</f>
        <v>644.2306975083909</v>
      </c>
      <c r="O43" s="2">
        <f>PI()/4*O5^2*O42/1000000</f>
        <v>644.2306975083909</v>
      </c>
      <c r="P43" s="2"/>
      <c r="Q43" s="5"/>
      <c r="R43" s="5"/>
    </row>
    <row r="44" spans="2:18" s="1" customFormat="1" x14ac:dyDescent="0.25">
      <c r="B44" s="1" t="s">
        <v>6</v>
      </c>
      <c r="C44" s="3" t="s">
        <v>0</v>
      </c>
      <c r="D44" s="2">
        <f>PI()/4*(D5^2-D6^2)*D42/1000000</f>
        <v>427.16333485630838</v>
      </c>
      <c r="E44" s="2">
        <f>PI()/4*(E5^2-E6^2)*E42/1000000</f>
        <v>527.26625777213019</v>
      </c>
      <c r="F44" s="2">
        <f>PI()/4*(F5^2-F6^2)*F42/1000000</f>
        <v>527.26625777213019</v>
      </c>
      <c r="H44" s="2">
        <f>PI()/4*(H5^2-H6^2)*H42/1000000</f>
        <v>527.26625777213019</v>
      </c>
      <c r="I44" s="2">
        <f>PI()/4*(I5^2-I6^2)*I42/1000000</f>
        <v>527.26625777213019</v>
      </c>
      <c r="J44" s="2">
        <f>PI()/4*(J5^2-J6^2)*J42/1000000</f>
        <v>634.27283054421559</v>
      </c>
      <c r="L44" s="2">
        <f>PI()/4*(L5^2-L6^2)*L42/1000000</f>
        <v>406.75280008501721</v>
      </c>
      <c r="M44" s="2">
        <f>PI()/4*(M5^2-M6^2)*M42/1000000</f>
        <v>406.75280008501721</v>
      </c>
      <c r="N44" s="2">
        <f>PI()/4*(N5^2-N6^2)*N42/1000000</f>
        <v>406.75280008501721</v>
      </c>
      <c r="O44" s="2">
        <f>PI()/4*(O5^2-O6^2)*O42/1000000</f>
        <v>406.75280008501721</v>
      </c>
      <c r="P44" s="2"/>
      <c r="Q44" s="5"/>
      <c r="R44" s="5"/>
    </row>
    <row r="45" spans="2:18" s="1" customFormat="1" x14ac:dyDescent="0.25">
      <c r="C45" s="3"/>
      <c r="D45" s="2"/>
      <c r="E45" s="2"/>
      <c r="F45" s="2"/>
      <c r="H45" s="2"/>
      <c r="I45" s="2"/>
      <c r="J45" s="2"/>
      <c r="L45" s="2"/>
      <c r="M45" s="2"/>
      <c r="N45" s="2"/>
      <c r="O45" s="2"/>
      <c r="P45" s="2"/>
    </row>
    <row r="46" spans="2:18" s="1" customFormat="1" x14ac:dyDescent="0.25">
      <c r="B46" s="1" t="s">
        <v>5</v>
      </c>
      <c r="C46" s="3" t="s">
        <v>3</v>
      </c>
      <c r="D46" s="2">
        <v>1.2</v>
      </c>
      <c r="E46" s="2">
        <v>1.2</v>
      </c>
      <c r="F46" s="2">
        <v>1.2</v>
      </c>
      <c r="H46" s="2">
        <v>1.2</v>
      </c>
      <c r="I46" s="2">
        <v>1.2</v>
      </c>
      <c r="J46" s="2">
        <v>1.2</v>
      </c>
      <c r="L46" s="2">
        <v>1.2</v>
      </c>
      <c r="M46" s="2">
        <v>1.2</v>
      </c>
      <c r="N46" s="2">
        <v>1.2</v>
      </c>
      <c r="O46" s="2">
        <v>1.2</v>
      </c>
      <c r="P46" s="2"/>
      <c r="Q46" s="2">
        <v>1.2</v>
      </c>
      <c r="R46" s="2">
        <v>1.2</v>
      </c>
    </row>
    <row r="47" spans="2:18" s="1" customFormat="1" x14ac:dyDescent="0.25">
      <c r="B47" s="1" t="s">
        <v>4</v>
      </c>
      <c r="C47" s="3" t="s">
        <v>3</v>
      </c>
      <c r="D47" s="4">
        <f>D26*D46</f>
        <v>35160</v>
      </c>
      <c r="E47" s="4">
        <f>E26*E46</f>
        <v>35160</v>
      </c>
      <c r="F47" s="4">
        <f>F26*F46</f>
        <v>35160</v>
      </c>
      <c r="H47" s="4">
        <f>H26*H46</f>
        <v>35160</v>
      </c>
      <c r="I47" s="4">
        <f>I26*I46</f>
        <v>35160</v>
      </c>
      <c r="J47" s="4">
        <f>J26*J46</f>
        <v>35160</v>
      </c>
      <c r="L47" s="4">
        <f>L26*L46</f>
        <v>33480</v>
      </c>
      <c r="M47" s="4">
        <f>M26*M46</f>
        <v>33480</v>
      </c>
      <c r="N47" s="4">
        <f>N26*N46</f>
        <v>33480</v>
      </c>
      <c r="O47" s="4">
        <f>O26*O46</f>
        <v>33480</v>
      </c>
      <c r="P47" s="4"/>
      <c r="Q47" s="4">
        <f>Q26*Q46</f>
        <v>28080</v>
      </c>
      <c r="R47" s="4">
        <f>R26*R46</f>
        <v>28080</v>
      </c>
    </row>
    <row r="48" spans="2:18" s="1" customFormat="1" x14ac:dyDescent="0.25">
      <c r="B48" s="1" t="s">
        <v>2</v>
      </c>
      <c r="C48" s="3" t="s">
        <v>0</v>
      </c>
      <c r="D48" s="2">
        <f>D21*D26*D46/1000000</f>
        <v>706.93374528138963</v>
      </c>
      <c r="E48" s="2">
        <f>E21*E26*E46/1000000</f>
        <v>706.93374528138963</v>
      </c>
      <c r="F48" s="2">
        <f>F21*F26*F46/1000000</f>
        <v>798.06192338406868</v>
      </c>
      <c r="H48" s="2">
        <f>H21*H26*H46/1000000</f>
        <v>798.06192338406868</v>
      </c>
      <c r="I48" s="2">
        <f>I21*I26*I46/1000000</f>
        <v>798.06192338406868</v>
      </c>
      <c r="J48" s="2">
        <f>J21*J26*J46/1000000</f>
        <v>894.71302137175871</v>
      </c>
      <c r="L48" s="2">
        <f>L21*L26*L46/1000000</f>
        <v>663.09587594187747</v>
      </c>
      <c r="M48" s="2">
        <f>M21*M26*M46/1000000</f>
        <v>663.09587594187747</v>
      </c>
      <c r="N48" s="2">
        <f>N21*N26*N46/1000000</f>
        <v>663.09587594187747</v>
      </c>
      <c r="O48" s="2">
        <f>O21*O26*O46/1000000</f>
        <v>954.25686001036263</v>
      </c>
      <c r="P48" s="2"/>
      <c r="Q48" s="2">
        <f>Q21*Q26*Q46/1000000</f>
        <v>141.1454747404822</v>
      </c>
      <c r="R48" s="2">
        <f>R21*R26*R46/1000000</f>
        <v>141.1454747404822</v>
      </c>
    </row>
    <row r="49" spans="2:18" s="1" customFormat="1" x14ac:dyDescent="0.25">
      <c r="B49" s="1" t="s">
        <v>1</v>
      </c>
      <c r="C49" s="3" t="s">
        <v>0</v>
      </c>
      <c r="D49" s="2">
        <f>D22*D26*D46/1000000</f>
        <v>507.41826443537241</v>
      </c>
      <c r="E49" s="2">
        <f>E22*E26*E46/1000000</f>
        <v>507.41826443537241</v>
      </c>
      <c r="F49" s="2">
        <f>F22*F26*F46/1000000</f>
        <v>598.54644253805156</v>
      </c>
      <c r="H49" s="2">
        <f>H22*H26*H46/1000000</f>
        <v>598.54644253805156</v>
      </c>
      <c r="I49" s="2">
        <f>I22*I26*I46/1000000</f>
        <v>598.54644253805156</v>
      </c>
      <c r="J49" s="2">
        <f>J22*J26*J46/1000000</f>
        <v>645.49126156064381</v>
      </c>
      <c r="L49" s="2">
        <f>L22*L26*L46/1000000</f>
        <v>483.90764333993167</v>
      </c>
      <c r="M49" s="2">
        <f>M22*M26*M46/1000000</f>
        <v>483.90764333993167</v>
      </c>
      <c r="N49" s="2">
        <f>N22*N26*N46/1000000</f>
        <v>483.90764333993167</v>
      </c>
      <c r="O49" s="2">
        <f>O22*O26*O46/1000000</f>
        <v>745.97313123632318</v>
      </c>
      <c r="P49" s="2"/>
      <c r="Q49" s="2">
        <f>Q22*Q26*Q46/1000000</f>
        <v>86.010523669981367</v>
      </c>
      <c r="R49" s="2">
        <f>R22*R26*R46/1000000</f>
        <v>86.010523669981367</v>
      </c>
    </row>
  </sheetData>
  <mergeCells count="11">
    <mergeCell ref="H13:J13"/>
    <mergeCell ref="Q2:R2"/>
    <mergeCell ref="Q24:R24"/>
    <mergeCell ref="D24:F24"/>
    <mergeCell ref="H24:J24"/>
    <mergeCell ref="L24:O24"/>
    <mergeCell ref="L2:O2"/>
    <mergeCell ref="L13:O13"/>
    <mergeCell ref="D2:F2"/>
    <mergeCell ref="H2:J2"/>
    <mergeCell ref="D13:F13"/>
  </mergeCells>
  <pageMargins left="0.7" right="0.7" top="0.75" bottom="0.75" header="0.3" footer="0.3"/>
  <pageSetup orientation="portrait" r:id="rId1"/>
  <headerFooter>
    <oddFooter>&amp;L_x000D_&amp;1#&amp;"Calibri"&amp;10&amp;K737373 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Volvo L150</vt:lpstr>
    </vt:vector>
  </TitlesOfParts>
  <Company>Caterpillar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Jerich Lee</dc:creator>
  <cp:lastModifiedBy>Jerich Lee</cp:lastModifiedBy>
  <dcterms:created xsi:type="dcterms:W3CDTF">2024-07-17T19:42:45Z</dcterms:created>
  <dcterms:modified xsi:type="dcterms:W3CDTF">2024-07-17T19:43:38Z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2024-07-17T19:42:47Z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111df406-7456-4f33-a87d-a460c1c5f8b7</vt:lpwstr>
  </property>
  <property fmtid="{D5CDD505-2E9C-101B-9397-08002B2CF9AE}" pid="8" name="MSIP_Label_fb5e2db6-eecf-4aa2-8fc3-174bf94bce19_ContentBits">
    <vt:lpwstr>2</vt:lpwstr>
  </property>
</Properties>
</file>