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G:\216\Fall 2015\Week 10\Homework 8 Answers\"/>
    </mc:Choice>
  </mc:AlternateContent>
  <bookViews>
    <workbookView xWindow="120" yWindow="60" windowWidth="15180" windowHeight="9345"/>
  </bookViews>
  <sheets>
    <sheet name="Artsy -original regression" sheetId="9" r:id="rId1"/>
    <sheet name="Artsy Data" sheetId="7" r:id="rId2"/>
  </sheets>
  <externalReferences>
    <externalReference r:id="rId3"/>
  </externalReferences>
  <definedNames>
    <definedName name="_Col1">#REF!</definedName>
    <definedName name="_Col2">#REF!</definedName>
    <definedName name="_Col3">#REF!</definedName>
    <definedName name="AWARE">#REF!</definedName>
    <definedName name="BOUGHT">#REF!</definedName>
    <definedName name="EATEN">#REF!</definedName>
    <definedName name="IDNUMBER">#REF!</definedName>
  </definedNames>
  <calcPr calcId="152511"/>
  <pivotCaches>
    <pivotCache cacheId="22" r:id="rId4"/>
    <pivotCache cacheId="23" r:id="rId5"/>
  </pivotCaches>
</workbook>
</file>

<file path=xl/calcChain.xml><?xml version="1.0" encoding="utf-8"?>
<calcChain xmlns="http://schemas.openxmlformats.org/spreadsheetml/2006/main">
  <c r="S61" i="9" l="1"/>
  <c r="S58" i="9"/>
  <c r="S55" i="9"/>
  <c r="S52" i="9"/>
  <c r="S49" i="9"/>
  <c r="S46" i="9"/>
  <c r="S43" i="9"/>
  <c r="S40" i="9"/>
  <c r="Q61" i="9"/>
  <c r="Q55" i="9"/>
  <c r="Q49" i="9"/>
  <c r="Q43" i="9"/>
  <c r="Q58" i="9"/>
  <c r="Q52" i="9"/>
  <c r="Q46" i="9"/>
  <c r="Q40" i="9"/>
  <c r="R58" i="9" l="1"/>
  <c r="R43" i="9"/>
  <c r="R46" i="9"/>
  <c r="R55" i="9"/>
  <c r="R52" i="9"/>
  <c r="R61" i="9"/>
  <c r="R40" i="9"/>
  <c r="R49" i="9"/>
</calcChain>
</file>

<file path=xl/sharedStrings.xml><?xml version="1.0" encoding="utf-8"?>
<sst xmlns="http://schemas.openxmlformats.org/spreadsheetml/2006/main" count="122" uniqueCount="78">
  <si>
    <t>IDNUMBER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</si>
  <si>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</si>
  <si>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</si>
  <si>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</si>
  <si>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</si>
  <si>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</si>
  <si>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</si>
  <si>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</si>
  <si>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</si>
  <si>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</si>
  <si>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</si>
  <si>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</si>
  <si>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</si>
  <si>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</si>
  <si>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</si>
  <si>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</si>
  <si>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</si>
  <si>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</si>
  <si>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</si>
  <si>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</si>
  <si>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Residuals</t>
  </si>
  <si>
    <t>Grand Total</t>
  </si>
  <si>
    <t>Count of Residuals</t>
  </si>
  <si>
    <t>Average of Residuals</t>
  </si>
  <si>
    <t>Data</t>
  </si>
  <si>
    <t>Total Average of Residuals</t>
  </si>
  <si>
    <t>Reject?</t>
  </si>
  <si>
    <t>SEX</t>
  </si>
  <si>
    <t>GRADE</t>
  </si>
  <si>
    <t>TINGRADE</t>
  </si>
  <si>
    <t>RATE</t>
  </si>
  <si>
    <t>GRADE2</t>
  </si>
  <si>
    <t>GRADE3</t>
  </si>
  <si>
    <t>GRADE4</t>
  </si>
  <si>
    <t>GRADE5</t>
  </si>
  <si>
    <t>GRADE6</t>
  </si>
  <si>
    <t>GRADE7</t>
  </si>
  <si>
    <t>GRADE8</t>
  </si>
  <si>
    <t>Women</t>
  </si>
  <si>
    <t>Men</t>
  </si>
  <si>
    <t>Predicted</t>
  </si>
  <si>
    <t>Regression of RATE on GRADE, TINGRADE, and SEX:</t>
  </si>
  <si>
    <t>Mean Residual</t>
  </si>
  <si>
    <t>1</t>
  </si>
  <si>
    <t>2</t>
  </si>
  <si>
    <t>3</t>
  </si>
  <si>
    <t>4</t>
  </si>
  <si>
    <t>5</t>
  </si>
  <si>
    <t>6</t>
  </si>
  <si>
    <t>7</t>
  </si>
  <si>
    <t>8</t>
  </si>
  <si>
    <t>0</t>
  </si>
  <si>
    <t>Count</t>
  </si>
  <si>
    <t>Total Residual Mean</t>
  </si>
  <si>
    <t>Total Count</t>
  </si>
  <si>
    <t>SE</t>
  </si>
  <si>
    <t>Tstat</t>
  </si>
  <si>
    <t>Cvalue</t>
  </si>
  <si>
    <t>StdDev of Residuals2</t>
  </si>
  <si>
    <t>N</t>
  </si>
  <si>
    <t>Count of Residuals3</t>
  </si>
  <si>
    <t>-100--80</t>
  </si>
  <si>
    <t>-80--60</t>
  </si>
  <si>
    <t>-60--40</t>
  </si>
  <si>
    <t>-40--20</t>
  </si>
  <si>
    <t>-20-0</t>
  </si>
  <si>
    <t>Y</t>
  </si>
  <si>
    <t>0-20</t>
  </si>
  <si>
    <t>20-40</t>
  </si>
  <si>
    <t>40-60</t>
  </si>
  <si>
    <t>60-80</t>
  </si>
  <si>
    <t>80-100</t>
  </si>
  <si>
    <t>Total StdDev of Residuals2</t>
  </si>
  <si>
    <t>Total Count of Residuals3</t>
  </si>
  <si>
    <t>Grouping residuals by grade we see evidence of serious misprediction by grade</t>
  </si>
  <si>
    <t>We might want to try a new regression with sex, tingrade, as well as indicator variables for the grades as predictors.</t>
  </si>
  <si>
    <t xml:space="preserve">Visually appears generally bell-shaped--should probably run </t>
  </si>
  <si>
    <t>a chi-test to test for normality of the distribution to be sure.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</si>
</sst>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Courier"/>
      <family val="3"/>
    </font>
    <font>
      <i/>
      <sz val="10"/>
      <name val="Courier"/>
      <family val="3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0" fillId="2" borderId="1" xfId="0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0" xfId="0" applyAlignment="1">
      <alignment horizontal="right"/>
    </xf>
    <xf numFmtId="0" fontId="1" fillId="0" borderId="0" xfId="1"/>
    <xf numFmtId="0" fontId="2" fillId="0" borderId="3" xfId="1" applyFont="1" applyFill="1" applyBorder="1" applyAlignment="1">
      <alignment horizontal="center"/>
    </xf>
    <xf numFmtId="0" fontId="1" fillId="2" borderId="1" xfId="1" applyFill="1" applyBorder="1" applyAlignment="1" applyProtection="1">
      <alignment horizontal="left"/>
    </xf>
    <xf numFmtId="0" fontId="1" fillId="3" borderId="0" xfId="1" applyFill="1"/>
    <xf numFmtId="0" fontId="1" fillId="0" borderId="0" xfId="1" applyFill="1" applyBorder="1" applyAlignment="1"/>
    <xf numFmtId="0" fontId="1" fillId="0" borderId="0" xfId="1" applyProtection="1"/>
    <xf numFmtId="0" fontId="1" fillId="0" borderId="4" xfId="1" applyBorder="1"/>
    <xf numFmtId="0" fontId="1" fillId="0" borderId="13" xfId="1" applyBorder="1"/>
    <xf numFmtId="0" fontId="1" fillId="0" borderId="8" xfId="1" applyBorder="1"/>
    <xf numFmtId="0" fontId="1" fillId="0" borderId="14" xfId="1" applyBorder="1"/>
    <xf numFmtId="0" fontId="1" fillId="0" borderId="6" xfId="1" applyBorder="1"/>
    <xf numFmtId="0" fontId="2" fillId="0" borderId="3" xfId="1" applyFont="1" applyFill="1" applyBorder="1" applyAlignment="1">
      <alignment horizontal="centerContinuous"/>
    </xf>
    <xf numFmtId="2" fontId="1" fillId="0" borderId="4" xfId="1" applyNumberFormat="1" applyBorder="1"/>
    <xf numFmtId="2" fontId="1" fillId="0" borderId="13" xfId="1" applyNumberFormat="1" applyBorder="1"/>
    <xf numFmtId="2" fontId="1" fillId="4" borderId="13" xfId="1" applyNumberFormat="1" applyFill="1" applyBorder="1"/>
    <xf numFmtId="2" fontId="1" fillId="3" borderId="6" xfId="1" applyNumberFormat="1" applyFill="1" applyBorder="1"/>
    <xf numFmtId="0" fontId="1" fillId="0" borderId="10" xfId="1" applyBorder="1"/>
    <xf numFmtId="0" fontId="1" fillId="0" borderId="5" xfId="1" applyBorder="1"/>
    <xf numFmtId="0" fontId="1" fillId="0" borderId="5" xfId="1" applyNumberFormat="1" applyBorder="1"/>
    <xf numFmtId="0" fontId="1" fillId="0" borderId="0" xfId="1" applyNumberFormat="1"/>
    <xf numFmtId="0" fontId="1" fillId="0" borderId="9" xfId="1" applyNumberFormat="1" applyBorder="1"/>
    <xf numFmtId="0" fontId="1" fillId="0" borderId="11" xfId="1" applyBorder="1"/>
    <xf numFmtId="2" fontId="1" fillId="5" borderId="4" xfId="1" applyNumberFormat="1" applyFill="1" applyBorder="1"/>
    <xf numFmtId="2" fontId="1" fillId="5" borderId="13" xfId="1" applyNumberFormat="1" applyFill="1" applyBorder="1"/>
    <xf numFmtId="0" fontId="1" fillId="0" borderId="2" xfId="1" applyFill="1" applyBorder="1" applyAlignment="1"/>
    <xf numFmtId="0" fontId="1" fillId="0" borderId="7" xfId="1" applyBorder="1"/>
    <xf numFmtId="0" fontId="1" fillId="0" borderId="12" xfId="1" applyBorder="1"/>
    <xf numFmtId="0" fontId="1" fillId="0" borderId="7" xfId="1" applyNumberFormat="1" applyBorder="1"/>
    <xf numFmtId="0" fontId="1" fillId="0" borderId="15" xfId="1" applyNumberFormat="1" applyBorder="1"/>
    <xf numFmtId="0" fontId="1" fillId="0" borderId="8" xfId="1" applyNumberFormat="1" applyBorder="1"/>
    <xf numFmtId="0" fontId="1" fillId="4" borderId="0" xfId="1" applyFill="1" applyBorder="1" applyAlignment="1"/>
    <xf numFmtId="0" fontId="1" fillId="0" borderId="6" xfId="1" applyNumberFormat="1" applyBorder="1"/>
    <xf numFmtId="0" fontId="1" fillId="4" borderId="0" xfId="1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GRADE  Residual Plot</a:t>
            </a:r>
          </a:p>
        </c:rich>
      </c:tx>
      <c:layout>
        <c:manualLayout>
          <c:xMode val="edge"/>
          <c:yMode val="edge"/>
          <c:x val="0.39096632679603366"/>
          <c:y val="3.41881293072507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14970330404148"/>
          <c:y val="0.17663866808746248"/>
          <c:w val="0.85825675722953965"/>
          <c:h val="0.6837625861450155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[1]ARTSY!$C$2:$C$257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8</c:v>
                </c:pt>
                <c:pt idx="170">
                  <c:v>8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</c:numCache>
            </c:numRef>
          </c:xVal>
          <c:yVal>
            <c:numRef>
              <c:f>'Artsy -original regression'!$I$2:$I$257</c:f>
              <c:numCache>
                <c:formatCode>General</c:formatCode>
                <c:ptCount val="256"/>
                <c:pt idx="0">
                  <c:v>47.320550235925879</c:v>
                </c:pt>
                <c:pt idx="1">
                  <c:v>-7.1011134101193534</c:v>
                </c:pt>
                <c:pt idx="2">
                  <c:v>-16.139441219152246</c:v>
                </c:pt>
                <c:pt idx="3">
                  <c:v>86.903909849942409</c:v>
                </c:pt>
                <c:pt idx="4">
                  <c:v>-58.599014607352956</c:v>
                </c:pt>
                <c:pt idx="5">
                  <c:v>-4.6394412191522463</c:v>
                </c:pt>
                <c:pt idx="6">
                  <c:v>-6.6190807821575959</c:v>
                </c:pt>
                <c:pt idx="7">
                  <c:v>-14.822217522630638</c:v>
                </c:pt>
                <c:pt idx="8">
                  <c:v>8.3671854260058751</c:v>
                </c:pt>
                <c:pt idx="9">
                  <c:v>-10.369436946691309</c:v>
                </c:pt>
                <c:pt idx="10">
                  <c:v>29.127767497992863</c:v>
                </c:pt>
                <c:pt idx="11">
                  <c:v>70.110014785515318</c:v>
                </c:pt>
                <c:pt idx="12">
                  <c:v>-0.83832001679729728</c:v>
                </c:pt>
                <c:pt idx="13">
                  <c:v>-12.681682734098104</c:v>
                </c:pt>
                <c:pt idx="14">
                  <c:v>8.5988987969118966</c:v>
                </c:pt>
                <c:pt idx="15">
                  <c:v>3.5123285897931282</c:v>
                </c:pt>
                <c:pt idx="16">
                  <c:v>25.516648737044136</c:v>
                </c:pt>
                <c:pt idx="17">
                  <c:v>18.749440019899026</c:v>
                </c:pt>
                <c:pt idx="18">
                  <c:v>-25.571111299652159</c:v>
                </c:pt>
                <c:pt idx="19">
                  <c:v>13.996656392201885</c:v>
                </c:pt>
                <c:pt idx="20">
                  <c:v>18.860558780847754</c:v>
                </c:pt>
                <c:pt idx="21">
                  <c:v>41.928888700347841</c:v>
                </c:pt>
                <c:pt idx="22">
                  <c:v>-0.62355299215204241</c:v>
                </c:pt>
                <c:pt idx="23">
                  <c:v>-2.3619196162244691</c:v>
                </c:pt>
                <c:pt idx="24">
                  <c:v>-34.681039372648968</c:v>
                </c:pt>
                <c:pt idx="25">
                  <c:v>23.29759384496856</c:v>
                </c:pt>
                <c:pt idx="26">
                  <c:v>7.8605587808477537</c:v>
                </c:pt>
                <c:pt idx="27">
                  <c:v>11.724461169493622</c:v>
                </c:pt>
                <c:pt idx="28">
                  <c:v>-16.477197924678194</c:v>
                </c:pt>
                <c:pt idx="29">
                  <c:v>2.600032206298124</c:v>
                </c:pt>
                <c:pt idx="30">
                  <c:v>2.7061290384129677</c:v>
                </c:pt>
                <c:pt idx="31">
                  <c:v>1.6880184635385831</c:v>
                </c:pt>
                <c:pt idx="32">
                  <c:v>-8.8638461937054558</c:v>
                </c:pt>
                <c:pt idx="33">
                  <c:v>-57.215537940742308</c:v>
                </c:pt>
                <c:pt idx="34">
                  <c:v>-31.21217156133207</c:v>
                </c:pt>
                <c:pt idx="35">
                  <c:v>7.3183172659018965</c:v>
                </c:pt>
                <c:pt idx="36">
                  <c:v>25.454414877256056</c:v>
                </c:pt>
                <c:pt idx="37">
                  <c:v>-9.3577229475856711</c:v>
                </c:pt>
                <c:pt idx="38">
                  <c:v>-4.4071963846910478</c:v>
                </c:pt>
                <c:pt idx="39">
                  <c:v>-25.840552986821251</c:v>
                </c:pt>
                <c:pt idx="40">
                  <c:v>-28.552812742939437</c:v>
                </c:pt>
                <c:pt idx="41">
                  <c:v>-42.071054021086468</c:v>
                </c:pt>
                <c:pt idx="42">
                  <c:v>-27.459445212200649</c:v>
                </c:pt>
                <c:pt idx="43">
                  <c:v>-3.1699089430708796</c:v>
                </c:pt>
                <c:pt idx="44">
                  <c:v>11.086716670998896</c:v>
                </c:pt>
                <c:pt idx="45">
                  <c:v>-30.252762857967014</c:v>
                </c:pt>
                <c:pt idx="46">
                  <c:v>-43.805504186474991</c:v>
                </c:pt>
                <c:pt idx="47">
                  <c:v>69.598898796911897</c:v>
                </c:pt>
                <c:pt idx="48">
                  <c:v>83.114509241259384</c:v>
                </c:pt>
                <c:pt idx="49">
                  <c:v>-82.531929712788497</c:v>
                </c:pt>
                <c:pt idx="50">
                  <c:v>15.043373840706806</c:v>
                </c:pt>
                <c:pt idx="51">
                  <c:v>4.6278247765585547</c:v>
                </c:pt>
                <c:pt idx="52">
                  <c:v>34.126447007847958</c:v>
                </c:pt>
                <c:pt idx="53">
                  <c:v>60.500029433952818</c:v>
                </c:pt>
                <c:pt idx="54">
                  <c:v>22.297777594556862</c:v>
                </c:pt>
                <c:pt idx="55">
                  <c:v>-0.79353590230829241</c:v>
                </c:pt>
                <c:pt idx="56">
                  <c:v>-12.634665649585145</c:v>
                </c:pt>
                <c:pt idx="57">
                  <c:v>-0.79353590230829241</c:v>
                </c:pt>
                <c:pt idx="58">
                  <c:v>-44.036065405056036</c:v>
                </c:pt>
                <c:pt idx="59">
                  <c:v>-12.681682734098104</c:v>
                </c:pt>
                <c:pt idx="60">
                  <c:v>-21.314661656536771</c:v>
                </c:pt>
                <c:pt idx="61">
                  <c:v>1.8952412476294</c:v>
                </c:pt>
                <c:pt idx="62">
                  <c:v>19.296066654090623</c:v>
                </c:pt>
                <c:pt idx="63">
                  <c:v>-9.2410975409787284</c:v>
                </c:pt>
                <c:pt idx="64">
                  <c:v>-53.619938922247115</c:v>
                </c:pt>
                <c:pt idx="65">
                  <c:v>-2.2755388305063775</c:v>
                </c:pt>
                <c:pt idx="66">
                  <c:v>-24.608856356971899</c:v>
                </c:pt>
                <c:pt idx="67">
                  <c:v>51.471677541796453</c:v>
                </c:pt>
                <c:pt idx="68">
                  <c:v>-0.62557169500956888</c:v>
                </c:pt>
                <c:pt idx="69">
                  <c:v>18.771665334765203</c:v>
                </c:pt>
                <c:pt idx="70">
                  <c:v>-14.705066755295633</c:v>
                </c:pt>
                <c:pt idx="71">
                  <c:v>39.737783367133488</c:v>
                </c:pt>
                <c:pt idx="72">
                  <c:v>-29.850502142710184</c:v>
                </c:pt>
                <c:pt idx="73">
                  <c:v>23.117358557529087</c:v>
                </c:pt>
                <c:pt idx="74">
                  <c:v>-1.5470713249336256</c:v>
                </c:pt>
                <c:pt idx="75">
                  <c:v>11.392872243220012</c:v>
                </c:pt>
                <c:pt idx="76">
                  <c:v>-10.099980000733126</c:v>
                </c:pt>
                <c:pt idx="77">
                  <c:v>11.809246416523706</c:v>
                </c:pt>
                <c:pt idx="78">
                  <c:v>34.958362006497339</c:v>
                </c:pt>
                <c:pt idx="79">
                  <c:v>9.1616799832027027</c:v>
                </c:pt>
                <c:pt idx="80">
                  <c:v>16.861692190233953</c:v>
                </c:pt>
                <c:pt idx="81">
                  <c:v>18.066064223650898</c:v>
                </c:pt>
                <c:pt idx="82">
                  <c:v>-8.4835383437145424</c:v>
                </c:pt>
                <c:pt idx="83">
                  <c:v>84.296460435582333</c:v>
                </c:pt>
                <c:pt idx="84">
                  <c:v>-33.410739545390356</c:v>
                </c:pt>
                <c:pt idx="85">
                  <c:v>70.680308940014299</c:v>
                </c:pt>
                <c:pt idx="86">
                  <c:v>-57.117025604776359</c:v>
                </c:pt>
                <c:pt idx="87">
                  <c:v>30.020562442957129</c:v>
                </c:pt>
                <c:pt idx="88">
                  <c:v>-10.545585122743944</c:v>
                </c:pt>
                <c:pt idx="89">
                  <c:v>21.429241533711206</c:v>
                </c:pt>
                <c:pt idx="90">
                  <c:v>-5.4011012030881034</c:v>
                </c:pt>
                <c:pt idx="91">
                  <c:v>-17.736077612087286</c:v>
                </c:pt>
                <c:pt idx="92">
                  <c:v>-22.275538830506378</c:v>
                </c:pt>
                <c:pt idx="93">
                  <c:v>9.6877922429943624</c:v>
                </c:pt>
                <c:pt idx="94">
                  <c:v>-4.1999732985209732</c:v>
                </c:pt>
                <c:pt idx="95">
                  <c:v>56.375527865628158</c:v>
                </c:pt>
                <c:pt idx="96">
                  <c:v>-16.477197924678194</c:v>
                </c:pt>
                <c:pt idx="97">
                  <c:v>12.771139861617854</c:v>
                </c:pt>
                <c:pt idx="98">
                  <c:v>13.724461169493622</c:v>
                </c:pt>
                <c:pt idx="99">
                  <c:v>32.826999129001223</c:v>
                </c:pt>
                <c:pt idx="100">
                  <c:v>-24.737793773186638</c:v>
                </c:pt>
                <c:pt idx="101">
                  <c:v>-31.964374439198139</c:v>
                </c:pt>
                <c:pt idx="102">
                  <c:v>-35.099980000733126</c:v>
                </c:pt>
                <c:pt idx="103">
                  <c:v>6.6350035635970528</c:v>
                </c:pt>
                <c:pt idx="104">
                  <c:v>-37.161095709924041</c:v>
                </c:pt>
                <c:pt idx="105">
                  <c:v>-21.341100313324034</c:v>
                </c:pt>
                <c:pt idx="106">
                  <c:v>6.1616799832027027</c:v>
                </c:pt>
                <c:pt idx="107">
                  <c:v>-31.453539564417667</c:v>
                </c:pt>
                <c:pt idx="108">
                  <c:v>2.1491433280029355</c:v>
                </c:pt>
                <c:pt idx="109">
                  <c:v>-57.337031791896663</c:v>
                </c:pt>
                <c:pt idx="110">
                  <c:v>-21.65241836206269</c:v>
                </c:pt>
                <c:pt idx="111">
                  <c:v>-31.718872226112524</c:v>
                </c:pt>
                <c:pt idx="112">
                  <c:v>-11.007952861161954</c:v>
                </c:pt>
                <c:pt idx="113">
                  <c:v>-40.14993770154399</c:v>
                </c:pt>
                <c:pt idx="114">
                  <c:v>26.817769939399113</c:v>
                </c:pt>
                <c:pt idx="115">
                  <c:v>14.161679983202703</c:v>
                </c:pt>
                <c:pt idx="116">
                  <c:v>0.72446116949362249</c:v>
                </c:pt>
                <c:pt idx="117">
                  <c:v>15.590569767175879</c:v>
                </c:pt>
                <c:pt idx="118">
                  <c:v>18.996656392201885</c:v>
                </c:pt>
                <c:pt idx="119">
                  <c:v>-22.275538830506378</c:v>
                </c:pt>
                <c:pt idx="120">
                  <c:v>19.598898796911897</c:v>
                </c:pt>
                <c:pt idx="121">
                  <c:v>23.523164068732086</c:v>
                </c:pt>
                <c:pt idx="122">
                  <c:v>54.016461656285458</c:v>
                </c:pt>
                <c:pt idx="123">
                  <c:v>-21.65241836206269</c:v>
                </c:pt>
                <c:pt idx="124">
                  <c:v>-1.249973897217501</c:v>
                </c:pt>
                <c:pt idx="125">
                  <c:v>14.593451902615357</c:v>
                </c:pt>
                <c:pt idx="126">
                  <c:v>-7.5289060880257068</c:v>
                </c:pt>
                <c:pt idx="127">
                  <c:v>4.274512903368759</c:v>
                </c:pt>
                <c:pt idx="128">
                  <c:v>24.300026701479027</c:v>
                </c:pt>
                <c:pt idx="129">
                  <c:v>38.236646626576885</c:v>
                </c:pt>
                <c:pt idx="130">
                  <c:v>24.206464097691708</c:v>
                </c:pt>
                <c:pt idx="131">
                  <c:v>-28.503817518837025</c:v>
                </c:pt>
                <c:pt idx="132">
                  <c:v>3.2506068526135437</c:v>
                </c:pt>
                <c:pt idx="133">
                  <c:v>-13.067744920241921</c:v>
                </c:pt>
                <c:pt idx="134">
                  <c:v>-16.530202594864136</c:v>
                </c:pt>
                <c:pt idx="135">
                  <c:v>-6.1094558497416642</c:v>
                </c:pt>
                <c:pt idx="136">
                  <c:v>70.65757919653106</c:v>
                </c:pt>
                <c:pt idx="137">
                  <c:v>19.754215589466128</c:v>
                </c:pt>
                <c:pt idx="138">
                  <c:v>29.110024260072777</c:v>
                </c:pt>
                <c:pt idx="139">
                  <c:v>-2.3044648101530925</c:v>
                </c:pt>
                <c:pt idx="140">
                  <c:v>-6.0849503062166832</c:v>
                </c:pt>
                <c:pt idx="141">
                  <c:v>20.042787757823362</c:v>
                </c:pt>
                <c:pt idx="142">
                  <c:v>10.452794751103056</c:v>
                </c:pt>
                <c:pt idx="143">
                  <c:v>-33.410739545390356</c:v>
                </c:pt>
                <c:pt idx="144">
                  <c:v>75.803383606331806</c:v>
                </c:pt>
                <c:pt idx="145">
                  <c:v>4.1616799832027027</c:v>
                </c:pt>
                <c:pt idx="146">
                  <c:v>68.949452226930276</c:v>
                </c:pt>
                <c:pt idx="147">
                  <c:v>16.330593424879169</c:v>
                </c:pt>
                <c:pt idx="148">
                  <c:v>-25.942812132587875</c:v>
                </c:pt>
                <c:pt idx="149">
                  <c:v>8.0689000176150216</c:v>
                </c:pt>
                <c:pt idx="150">
                  <c:v>22.463813263052515</c:v>
                </c:pt>
                <c:pt idx="151">
                  <c:v>43.203559504738337</c:v>
                </c:pt>
                <c:pt idx="152">
                  <c:v>-20.071054021086468</c:v>
                </c:pt>
                <c:pt idx="153">
                  <c:v>56.259449785524026</c:v>
                </c:pt>
                <c:pt idx="154">
                  <c:v>-22.275538830506378</c:v>
                </c:pt>
                <c:pt idx="155">
                  <c:v>-8.8638461937054558</c:v>
                </c:pt>
                <c:pt idx="156">
                  <c:v>-59.004458427224904</c:v>
                </c:pt>
                <c:pt idx="157">
                  <c:v>38.823923277676784</c:v>
                </c:pt>
                <c:pt idx="158">
                  <c:v>14.887590182859185</c:v>
                </c:pt>
                <c:pt idx="159">
                  <c:v>-26.286065405056036</c:v>
                </c:pt>
                <c:pt idx="160">
                  <c:v>-32.877974032432292</c:v>
                </c:pt>
                <c:pt idx="161">
                  <c:v>-14.831311477206157</c:v>
                </c:pt>
                <c:pt idx="162">
                  <c:v>18.73759628637481</c:v>
                </c:pt>
                <c:pt idx="163">
                  <c:v>-28.169987324951876</c:v>
                </c:pt>
                <c:pt idx="164">
                  <c:v>4.4292655749481185</c:v>
                </c:pt>
                <c:pt idx="165">
                  <c:v>-39.965477331006241</c:v>
                </c:pt>
                <c:pt idx="166">
                  <c:v>26.8981398626062</c:v>
                </c:pt>
                <c:pt idx="167">
                  <c:v>13.996656392201885</c:v>
                </c:pt>
                <c:pt idx="168">
                  <c:v>42.463934594943964</c:v>
                </c:pt>
                <c:pt idx="169">
                  <c:v>3.4080693974474059</c:v>
                </c:pt>
                <c:pt idx="170">
                  <c:v>27.298911003943147</c:v>
                </c:pt>
                <c:pt idx="171">
                  <c:v>66.34942415763993</c:v>
                </c:pt>
                <c:pt idx="172">
                  <c:v>-14.380561531743126</c:v>
                </c:pt>
                <c:pt idx="173">
                  <c:v>26.860558780847754</c:v>
                </c:pt>
                <c:pt idx="174">
                  <c:v>-12.51393760740379</c:v>
                </c:pt>
                <c:pt idx="175">
                  <c:v>-25.178863681190649</c:v>
                </c:pt>
                <c:pt idx="176">
                  <c:v>-15.617953471513516</c:v>
                </c:pt>
                <c:pt idx="177">
                  <c:v>-45.099980000733126</c:v>
                </c:pt>
                <c:pt idx="178">
                  <c:v>3.5241127210556726</c:v>
                </c:pt>
                <c:pt idx="179">
                  <c:v>30.566954908959616</c:v>
                </c:pt>
                <c:pt idx="180">
                  <c:v>-28.679675380459798</c:v>
                </c:pt>
                <c:pt idx="181">
                  <c:v>-36.702188982114876</c:v>
                </c:pt>
                <c:pt idx="182">
                  <c:v>18.075110380242535</c:v>
                </c:pt>
                <c:pt idx="183">
                  <c:v>1.1477836980724874</c:v>
                </c:pt>
                <c:pt idx="184">
                  <c:v>38.823923277676784</c:v>
                </c:pt>
                <c:pt idx="185">
                  <c:v>98.862247755539329</c:v>
                </c:pt>
                <c:pt idx="186">
                  <c:v>-28.552812742939437</c:v>
                </c:pt>
                <c:pt idx="187">
                  <c:v>29.317582858640435</c:v>
                </c:pt>
                <c:pt idx="188">
                  <c:v>-66.169436667278774</c:v>
                </c:pt>
                <c:pt idx="189">
                  <c:v>-80.808793553852411</c:v>
                </c:pt>
                <c:pt idx="190">
                  <c:v>-16.523881947915157</c:v>
                </c:pt>
                <c:pt idx="191">
                  <c:v>-32.679966572998751</c:v>
                </c:pt>
                <c:pt idx="192">
                  <c:v>-3.0340007531173399</c:v>
                </c:pt>
                <c:pt idx="193">
                  <c:v>-22.624958851138558</c:v>
                </c:pt>
                <c:pt idx="194">
                  <c:v>61.40534289533673</c:v>
                </c:pt>
                <c:pt idx="195">
                  <c:v>-36.848855255569646</c:v>
                </c:pt>
                <c:pt idx="196">
                  <c:v>-14.856072729274786</c:v>
                </c:pt>
                <c:pt idx="197">
                  <c:v>-16.32393516599754</c:v>
                </c:pt>
                <c:pt idx="198">
                  <c:v>1.6684764287137455</c:v>
                </c:pt>
                <c:pt idx="199">
                  <c:v>23.357778484320988</c:v>
                </c:pt>
                <c:pt idx="200">
                  <c:v>-9.84333994568874</c:v>
                </c:pt>
                <c:pt idx="201">
                  <c:v>41.516461656285458</c:v>
                </c:pt>
                <c:pt idx="202">
                  <c:v>-10.466314214801116</c:v>
                </c:pt>
                <c:pt idx="203">
                  <c:v>11.93612476595203</c:v>
                </c:pt>
                <c:pt idx="204">
                  <c:v>-97.290934276533335</c:v>
                </c:pt>
                <c:pt idx="205">
                  <c:v>2.7730402234847418</c:v>
                </c:pt>
                <c:pt idx="206">
                  <c:v>-11.116188568002173</c:v>
                </c:pt>
                <c:pt idx="207">
                  <c:v>-23.708790781507133</c:v>
                </c:pt>
                <c:pt idx="208">
                  <c:v>0.72446116949362249</c:v>
                </c:pt>
                <c:pt idx="209">
                  <c:v>31.287242355784485</c:v>
                </c:pt>
                <c:pt idx="210">
                  <c:v>-35.983538343714542</c:v>
                </c:pt>
                <c:pt idx="211">
                  <c:v>-13.913283329001104</c:v>
                </c:pt>
                <c:pt idx="212">
                  <c:v>-4.4977375960231711</c:v>
                </c:pt>
                <c:pt idx="213">
                  <c:v>-49.508272834795548</c:v>
                </c:pt>
                <c:pt idx="214">
                  <c:v>-15.451058903898968</c:v>
                </c:pt>
                <c:pt idx="215">
                  <c:v>41.516461656285458</c:v>
                </c:pt>
                <c:pt idx="216">
                  <c:v>-17.156091039821661</c:v>
                </c:pt>
                <c:pt idx="217">
                  <c:v>-61.970571279520072</c:v>
                </c:pt>
                <c:pt idx="218">
                  <c:v>23.658899686675966</c:v>
                </c:pt>
                <c:pt idx="219">
                  <c:v>25.067766608228737</c:v>
                </c:pt>
                <c:pt idx="220">
                  <c:v>-19.693282108297979</c:v>
                </c:pt>
                <c:pt idx="221">
                  <c:v>-17.215537940742308</c:v>
                </c:pt>
                <c:pt idx="222">
                  <c:v>-27.206018223054343</c:v>
                </c:pt>
                <c:pt idx="223">
                  <c:v>-3.1319238886854066</c:v>
                </c:pt>
                <c:pt idx="224">
                  <c:v>-30.10696352700279</c:v>
                </c:pt>
                <c:pt idx="225">
                  <c:v>19.90719397092775</c:v>
                </c:pt>
                <c:pt idx="226">
                  <c:v>72.040007461296568</c:v>
                </c:pt>
                <c:pt idx="227">
                  <c:v>-2.7135493300426674</c:v>
                </c:pt>
                <c:pt idx="228">
                  <c:v>34.161679983202703</c:v>
                </c:pt>
                <c:pt idx="229">
                  <c:v>-19.681682734098104</c:v>
                </c:pt>
                <c:pt idx="230">
                  <c:v>36.858168051478572</c:v>
                </c:pt>
                <c:pt idx="231">
                  <c:v>-14.79218865117582</c:v>
                </c:pt>
                <c:pt idx="232">
                  <c:v>-4.5455851227439439</c:v>
                </c:pt>
                <c:pt idx="233">
                  <c:v>-22.849919390997115</c:v>
                </c:pt>
                <c:pt idx="234">
                  <c:v>-0.89222484684938763</c:v>
                </c:pt>
                <c:pt idx="235">
                  <c:v>19.685038707455192</c:v>
                </c:pt>
                <c:pt idx="236">
                  <c:v>-1.003343607798115</c:v>
                </c:pt>
                <c:pt idx="237">
                  <c:v>42.597768718695988</c:v>
                </c:pt>
                <c:pt idx="238">
                  <c:v>-23.310505523467384</c:v>
                </c:pt>
                <c:pt idx="239">
                  <c:v>4.520015116454374</c:v>
                </c:pt>
                <c:pt idx="240">
                  <c:v>-36.866082494899786</c:v>
                </c:pt>
                <c:pt idx="241">
                  <c:v>29.551694631640203</c:v>
                </c:pt>
                <c:pt idx="242">
                  <c:v>-58.323347600846489</c:v>
                </c:pt>
                <c:pt idx="243">
                  <c:v>-20.178863681190649</c:v>
                </c:pt>
                <c:pt idx="244">
                  <c:v>-39.873305301657354</c:v>
                </c:pt>
                <c:pt idx="245">
                  <c:v>-41.823700393649915</c:v>
                </c:pt>
                <c:pt idx="246">
                  <c:v>-26.551095099572478</c:v>
                </c:pt>
                <c:pt idx="247">
                  <c:v>-3.5377461409450461</c:v>
                </c:pt>
                <c:pt idx="248">
                  <c:v>38.081432914714583</c:v>
                </c:pt>
                <c:pt idx="249">
                  <c:v>-35.575261646550302</c:v>
                </c:pt>
                <c:pt idx="250">
                  <c:v>15.615331019244479</c:v>
                </c:pt>
                <c:pt idx="251">
                  <c:v>-4.3744721343718425</c:v>
                </c:pt>
                <c:pt idx="252">
                  <c:v>-36.479984883545626</c:v>
                </c:pt>
                <c:pt idx="253">
                  <c:v>1.8000267014790268</c:v>
                </c:pt>
                <c:pt idx="254">
                  <c:v>-2.8688661225968985</c:v>
                </c:pt>
                <c:pt idx="255">
                  <c:v>-28.619938922247115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469376"/>
        <c:axId val="317469768"/>
      </c:scatterChart>
      <c:valAx>
        <c:axId val="31746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093465691725213"/>
              <c:y val="0.88889136198852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469768"/>
        <c:crosses val="autoZero"/>
        <c:crossBetween val="midCat"/>
      </c:valAx>
      <c:valAx>
        <c:axId val="317469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9595060594122074E-2"/>
              <c:y val="0.43589864866744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4693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TINGRADE  Residual Plot</a:t>
            </a:r>
          </a:p>
        </c:rich>
      </c:tx>
      <c:layout>
        <c:manualLayout>
          <c:xMode val="edge"/>
          <c:yMode val="edge"/>
          <c:x val="0.37402248083932577"/>
          <c:y val="3.29113924050633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7622853737004"/>
          <c:y val="0.15949367088607608"/>
          <c:w val="0.85759129497887221"/>
          <c:h val="0.7164556962025320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[1]ARTSY!$D$2:$D$257</c:f>
              <c:numCache>
                <c:formatCode>General</c:formatCode>
                <c:ptCount val="256"/>
                <c:pt idx="0">
                  <c:v>1.5</c:v>
                </c:pt>
                <c:pt idx="1">
                  <c:v>1.2899999618530273</c:v>
                </c:pt>
                <c:pt idx="2">
                  <c:v>2.2100000381469727</c:v>
                </c:pt>
                <c:pt idx="3">
                  <c:v>0.95999997854232788</c:v>
                </c:pt>
                <c:pt idx="4">
                  <c:v>0.79000002145767212</c:v>
                </c:pt>
                <c:pt idx="5">
                  <c:v>0.5</c:v>
                </c:pt>
                <c:pt idx="6">
                  <c:v>4.5</c:v>
                </c:pt>
                <c:pt idx="7">
                  <c:v>0.20999999344348907</c:v>
                </c:pt>
                <c:pt idx="8">
                  <c:v>1.0399999618530273</c:v>
                </c:pt>
                <c:pt idx="9">
                  <c:v>1.1299999952316284</c:v>
                </c:pt>
                <c:pt idx="10">
                  <c:v>0.5</c:v>
                </c:pt>
                <c:pt idx="11">
                  <c:v>1.5</c:v>
                </c:pt>
                <c:pt idx="12">
                  <c:v>0.87999999523162842</c:v>
                </c:pt>
                <c:pt idx="13">
                  <c:v>1.5</c:v>
                </c:pt>
                <c:pt idx="14">
                  <c:v>0.79000002145767212</c:v>
                </c:pt>
                <c:pt idx="15">
                  <c:v>1.0399999618530273</c:v>
                </c:pt>
                <c:pt idx="16">
                  <c:v>0.28999999165534973</c:v>
                </c:pt>
                <c:pt idx="17">
                  <c:v>0.70999997854232788</c:v>
                </c:pt>
                <c:pt idx="18">
                  <c:v>4.5</c:v>
                </c:pt>
                <c:pt idx="19">
                  <c:v>0.79000002145767212</c:v>
                </c:pt>
                <c:pt idx="20">
                  <c:v>0.87999999523162842</c:v>
                </c:pt>
                <c:pt idx="21">
                  <c:v>3.5</c:v>
                </c:pt>
                <c:pt idx="22">
                  <c:v>0.5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1.1299999952316284</c:v>
                </c:pt>
                <c:pt idx="27">
                  <c:v>0.79000002145767212</c:v>
                </c:pt>
                <c:pt idx="28">
                  <c:v>1.5</c:v>
                </c:pt>
                <c:pt idx="29">
                  <c:v>0.5</c:v>
                </c:pt>
                <c:pt idx="30">
                  <c:v>1.5</c:v>
                </c:pt>
                <c:pt idx="31">
                  <c:v>0.70999997854232788</c:v>
                </c:pt>
                <c:pt idx="32">
                  <c:v>1.5</c:v>
                </c:pt>
                <c:pt idx="33">
                  <c:v>2.5</c:v>
                </c:pt>
                <c:pt idx="34">
                  <c:v>0.20999999344348907</c:v>
                </c:pt>
                <c:pt idx="35">
                  <c:v>0.79000002145767212</c:v>
                </c:pt>
                <c:pt idx="36">
                  <c:v>0.28999999165534973</c:v>
                </c:pt>
                <c:pt idx="37">
                  <c:v>2.5</c:v>
                </c:pt>
                <c:pt idx="38">
                  <c:v>0.87999999523162842</c:v>
                </c:pt>
                <c:pt idx="39">
                  <c:v>1.6299999952316284</c:v>
                </c:pt>
                <c:pt idx="40">
                  <c:v>1.5</c:v>
                </c:pt>
                <c:pt idx="41">
                  <c:v>2.5</c:v>
                </c:pt>
                <c:pt idx="42">
                  <c:v>1.2100000381469727</c:v>
                </c:pt>
                <c:pt idx="43">
                  <c:v>2.5</c:v>
                </c:pt>
                <c:pt idx="44">
                  <c:v>0.12999999523162842</c:v>
                </c:pt>
                <c:pt idx="45">
                  <c:v>1.2899999618530273</c:v>
                </c:pt>
                <c:pt idx="46">
                  <c:v>2.5</c:v>
                </c:pt>
                <c:pt idx="47">
                  <c:v>1.5</c:v>
                </c:pt>
                <c:pt idx="48">
                  <c:v>0.5</c:v>
                </c:pt>
                <c:pt idx="49">
                  <c:v>2.5</c:v>
                </c:pt>
                <c:pt idx="50">
                  <c:v>1.0399999618530273</c:v>
                </c:pt>
                <c:pt idx="51">
                  <c:v>1.7899999618530273</c:v>
                </c:pt>
                <c:pt idx="52">
                  <c:v>1.2100000381469727</c:v>
                </c:pt>
                <c:pt idx="53">
                  <c:v>0.5</c:v>
                </c:pt>
                <c:pt idx="54">
                  <c:v>1.2100000381469727</c:v>
                </c:pt>
                <c:pt idx="55">
                  <c:v>0.79000002145767212</c:v>
                </c:pt>
                <c:pt idx="56">
                  <c:v>2.5</c:v>
                </c:pt>
                <c:pt idx="57">
                  <c:v>3.9999999105930328E-2</c:v>
                </c:pt>
                <c:pt idx="58">
                  <c:v>0.5</c:v>
                </c:pt>
                <c:pt idx="59">
                  <c:v>0.70999997854232788</c:v>
                </c:pt>
                <c:pt idx="60">
                  <c:v>1.5</c:v>
                </c:pt>
                <c:pt idx="61">
                  <c:v>1.5399999618530273</c:v>
                </c:pt>
                <c:pt idx="62">
                  <c:v>0.79000002145767212</c:v>
                </c:pt>
                <c:pt idx="63">
                  <c:v>0.20999999344348907</c:v>
                </c:pt>
                <c:pt idx="64">
                  <c:v>1.4600000381469727</c:v>
                </c:pt>
                <c:pt idx="65">
                  <c:v>0.5</c:v>
                </c:pt>
                <c:pt idx="66">
                  <c:v>0.20999999344348907</c:v>
                </c:pt>
                <c:pt idx="67">
                  <c:v>2.2899999618530273</c:v>
                </c:pt>
                <c:pt idx="68">
                  <c:v>0.54000002145767212</c:v>
                </c:pt>
                <c:pt idx="69">
                  <c:v>2.5</c:v>
                </c:pt>
                <c:pt idx="70">
                  <c:v>0.70999997854232788</c:v>
                </c:pt>
                <c:pt idx="71">
                  <c:v>0.79000002145767212</c:v>
                </c:pt>
                <c:pt idx="72">
                  <c:v>0.5</c:v>
                </c:pt>
                <c:pt idx="73">
                  <c:v>1.2100000381469727</c:v>
                </c:pt>
                <c:pt idx="74">
                  <c:v>0.5</c:v>
                </c:pt>
                <c:pt idx="75">
                  <c:v>1.5</c:v>
                </c:pt>
                <c:pt idx="76">
                  <c:v>0.54000002145767212</c:v>
                </c:pt>
                <c:pt idx="77">
                  <c:v>0.62999999523162842</c:v>
                </c:pt>
                <c:pt idx="78">
                  <c:v>0.5</c:v>
                </c:pt>
                <c:pt idx="79">
                  <c:v>5</c:v>
                </c:pt>
                <c:pt idx="80">
                  <c:v>0.87999999523162842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0.5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0.12999999523162842</c:v>
                </c:pt>
                <c:pt idx="90">
                  <c:v>0.5</c:v>
                </c:pt>
                <c:pt idx="91">
                  <c:v>0.5</c:v>
                </c:pt>
                <c:pt idx="92">
                  <c:v>1.5</c:v>
                </c:pt>
                <c:pt idx="93">
                  <c:v>0.5</c:v>
                </c:pt>
                <c:pt idx="94">
                  <c:v>1.5</c:v>
                </c:pt>
                <c:pt idx="95">
                  <c:v>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0.12999999523162842</c:v>
                </c:pt>
                <c:pt idx="101">
                  <c:v>0.12999999523162842</c:v>
                </c:pt>
                <c:pt idx="102">
                  <c:v>0.12999999523162842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2.2100000381469727</c:v>
                </c:pt>
                <c:pt idx="107">
                  <c:v>1.5</c:v>
                </c:pt>
                <c:pt idx="108">
                  <c:v>0.12999999523162842</c:v>
                </c:pt>
                <c:pt idx="109">
                  <c:v>0.5</c:v>
                </c:pt>
                <c:pt idx="110">
                  <c:v>0.5</c:v>
                </c:pt>
                <c:pt idx="111">
                  <c:v>0.70999997854232788</c:v>
                </c:pt>
                <c:pt idx="112">
                  <c:v>0.95999997854232788</c:v>
                </c:pt>
                <c:pt idx="113">
                  <c:v>0.5</c:v>
                </c:pt>
                <c:pt idx="114">
                  <c:v>0.5</c:v>
                </c:pt>
                <c:pt idx="115">
                  <c:v>2.5</c:v>
                </c:pt>
                <c:pt idx="116">
                  <c:v>2.5</c:v>
                </c:pt>
                <c:pt idx="117">
                  <c:v>1.5</c:v>
                </c:pt>
                <c:pt idx="118">
                  <c:v>0.5</c:v>
                </c:pt>
                <c:pt idx="119">
                  <c:v>1.5</c:v>
                </c:pt>
                <c:pt idx="120">
                  <c:v>0.5</c:v>
                </c:pt>
                <c:pt idx="121">
                  <c:v>0.5</c:v>
                </c:pt>
                <c:pt idx="122">
                  <c:v>0.79000002145767212</c:v>
                </c:pt>
                <c:pt idx="123">
                  <c:v>1.5</c:v>
                </c:pt>
                <c:pt idx="124">
                  <c:v>0.5</c:v>
                </c:pt>
                <c:pt idx="125">
                  <c:v>1.5</c:v>
                </c:pt>
                <c:pt idx="126">
                  <c:v>0.5</c:v>
                </c:pt>
                <c:pt idx="127">
                  <c:v>0.5</c:v>
                </c:pt>
                <c:pt idx="128">
                  <c:v>1.5</c:v>
                </c:pt>
                <c:pt idx="129">
                  <c:v>1.5399999618530273</c:v>
                </c:pt>
                <c:pt idx="130">
                  <c:v>3.5</c:v>
                </c:pt>
                <c:pt idx="131">
                  <c:v>1.5</c:v>
                </c:pt>
                <c:pt idx="132">
                  <c:v>4.9600000381469727</c:v>
                </c:pt>
                <c:pt idx="133">
                  <c:v>2.5</c:v>
                </c:pt>
                <c:pt idx="134">
                  <c:v>0.20999999344348907</c:v>
                </c:pt>
                <c:pt idx="135">
                  <c:v>0.5</c:v>
                </c:pt>
                <c:pt idx="136">
                  <c:v>1.5</c:v>
                </c:pt>
                <c:pt idx="137">
                  <c:v>0.5</c:v>
                </c:pt>
                <c:pt idx="138">
                  <c:v>2.5</c:v>
                </c:pt>
                <c:pt idx="139">
                  <c:v>2.5</c:v>
                </c:pt>
                <c:pt idx="140">
                  <c:v>0.5</c:v>
                </c:pt>
                <c:pt idx="141">
                  <c:v>0.5</c:v>
                </c:pt>
                <c:pt idx="142">
                  <c:v>1.5</c:v>
                </c:pt>
                <c:pt idx="143">
                  <c:v>2.5</c:v>
                </c:pt>
                <c:pt idx="144">
                  <c:v>5</c:v>
                </c:pt>
                <c:pt idx="145">
                  <c:v>0.87999999523162842</c:v>
                </c:pt>
                <c:pt idx="146">
                  <c:v>0.5</c:v>
                </c:pt>
                <c:pt idx="147">
                  <c:v>1.5</c:v>
                </c:pt>
                <c:pt idx="148">
                  <c:v>2.5</c:v>
                </c:pt>
                <c:pt idx="149">
                  <c:v>0.375</c:v>
                </c:pt>
                <c:pt idx="150">
                  <c:v>1.5</c:v>
                </c:pt>
                <c:pt idx="151">
                  <c:v>0.5</c:v>
                </c:pt>
                <c:pt idx="152">
                  <c:v>3.2899999618530273</c:v>
                </c:pt>
                <c:pt idx="153">
                  <c:v>0.5</c:v>
                </c:pt>
                <c:pt idx="154">
                  <c:v>1.5</c:v>
                </c:pt>
                <c:pt idx="155">
                  <c:v>0.5</c:v>
                </c:pt>
                <c:pt idx="156">
                  <c:v>2.5</c:v>
                </c:pt>
                <c:pt idx="157">
                  <c:v>2.5</c:v>
                </c:pt>
                <c:pt idx="158">
                  <c:v>0.5</c:v>
                </c:pt>
                <c:pt idx="159">
                  <c:v>1.9600000381469727</c:v>
                </c:pt>
                <c:pt idx="160">
                  <c:v>1.5</c:v>
                </c:pt>
                <c:pt idx="161">
                  <c:v>0.5</c:v>
                </c:pt>
                <c:pt idx="162">
                  <c:v>0.70999997854232788</c:v>
                </c:pt>
                <c:pt idx="163">
                  <c:v>0.5</c:v>
                </c:pt>
                <c:pt idx="164">
                  <c:v>3.5</c:v>
                </c:pt>
                <c:pt idx="165">
                  <c:v>2.5</c:v>
                </c:pt>
                <c:pt idx="166">
                  <c:v>0.5</c:v>
                </c:pt>
                <c:pt idx="167">
                  <c:v>1.2899999618530273</c:v>
                </c:pt>
                <c:pt idx="168">
                  <c:v>2.5</c:v>
                </c:pt>
                <c:pt idx="169">
                  <c:v>0.5</c:v>
                </c:pt>
                <c:pt idx="170">
                  <c:v>0.5</c:v>
                </c:pt>
                <c:pt idx="171">
                  <c:v>1.5</c:v>
                </c:pt>
                <c:pt idx="172">
                  <c:v>1.5</c:v>
                </c:pt>
                <c:pt idx="173">
                  <c:v>0.5</c:v>
                </c:pt>
                <c:pt idx="174">
                  <c:v>1.5</c:v>
                </c:pt>
                <c:pt idx="175">
                  <c:v>0.5</c:v>
                </c:pt>
                <c:pt idx="176">
                  <c:v>0.5</c:v>
                </c:pt>
                <c:pt idx="177">
                  <c:v>2.5</c:v>
                </c:pt>
                <c:pt idx="178">
                  <c:v>1.5</c:v>
                </c:pt>
                <c:pt idx="179">
                  <c:v>0.5</c:v>
                </c:pt>
                <c:pt idx="180">
                  <c:v>0.46000000834465027</c:v>
                </c:pt>
                <c:pt idx="181">
                  <c:v>1.5</c:v>
                </c:pt>
                <c:pt idx="182">
                  <c:v>3.5</c:v>
                </c:pt>
                <c:pt idx="183">
                  <c:v>0.5</c:v>
                </c:pt>
                <c:pt idx="184">
                  <c:v>1.5</c:v>
                </c:pt>
                <c:pt idx="185">
                  <c:v>0.5</c:v>
                </c:pt>
                <c:pt idx="186">
                  <c:v>2.5</c:v>
                </c:pt>
                <c:pt idx="187">
                  <c:v>1.5</c:v>
                </c:pt>
                <c:pt idx="188">
                  <c:v>0.70999997854232788</c:v>
                </c:pt>
                <c:pt idx="189">
                  <c:v>3.5</c:v>
                </c:pt>
                <c:pt idx="190">
                  <c:v>0.37999999523162842</c:v>
                </c:pt>
                <c:pt idx="191">
                  <c:v>5</c:v>
                </c:pt>
                <c:pt idx="192">
                  <c:v>1.5</c:v>
                </c:pt>
                <c:pt idx="193">
                  <c:v>0.54000002145767212</c:v>
                </c:pt>
                <c:pt idx="194">
                  <c:v>2.5</c:v>
                </c:pt>
                <c:pt idx="195">
                  <c:v>0.5</c:v>
                </c:pt>
                <c:pt idx="196">
                  <c:v>0.5</c:v>
                </c:pt>
                <c:pt idx="197">
                  <c:v>5</c:v>
                </c:pt>
                <c:pt idx="198">
                  <c:v>0.5</c:v>
                </c:pt>
                <c:pt idx="199">
                  <c:v>3.5</c:v>
                </c:pt>
                <c:pt idx="200">
                  <c:v>2.9600000381469727</c:v>
                </c:pt>
                <c:pt idx="201">
                  <c:v>0.5</c:v>
                </c:pt>
                <c:pt idx="202">
                  <c:v>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5</c:v>
                </c:pt>
                <c:pt idx="208">
                  <c:v>1.5</c:v>
                </c:pt>
                <c:pt idx="209">
                  <c:v>2.5</c:v>
                </c:pt>
                <c:pt idx="210">
                  <c:v>4.5</c:v>
                </c:pt>
                <c:pt idx="211">
                  <c:v>4.5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1.5399999618530273</c:v>
                </c:pt>
                <c:pt idx="216">
                  <c:v>5</c:v>
                </c:pt>
                <c:pt idx="217">
                  <c:v>5</c:v>
                </c:pt>
                <c:pt idx="218">
                  <c:v>1.5</c:v>
                </c:pt>
                <c:pt idx="219">
                  <c:v>0.5</c:v>
                </c:pt>
                <c:pt idx="220">
                  <c:v>5</c:v>
                </c:pt>
                <c:pt idx="221">
                  <c:v>5</c:v>
                </c:pt>
                <c:pt idx="222">
                  <c:v>0.54000002145767212</c:v>
                </c:pt>
                <c:pt idx="223">
                  <c:v>4.5</c:v>
                </c:pt>
                <c:pt idx="224">
                  <c:v>5</c:v>
                </c:pt>
                <c:pt idx="225">
                  <c:v>3.5</c:v>
                </c:pt>
                <c:pt idx="226">
                  <c:v>1.5</c:v>
                </c:pt>
                <c:pt idx="227">
                  <c:v>3.5</c:v>
                </c:pt>
                <c:pt idx="228">
                  <c:v>3.7100000381469727</c:v>
                </c:pt>
                <c:pt idx="229">
                  <c:v>4.5</c:v>
                </c:pt>
                <c:pt idx="230">
                  <c:v>5</c:v>
                </c:pt>
                <c:pt idx="231">
                  <c:v>4.5399999618530273</c:v>
                </c:pt>
                <c:pt idx="232">
                  <c:v>5</c:v>
                </c:pt>
                <c:pt idx="233">
                  <c:v>2.5</c:v>
                </c:pt>
                <c:pt idx="234">
                  <c:v>5</c:v>
                </c:pt>
                <c:pt idx="235">
                  <c:v>0.79000002145767212</c:v>
                </c:pt>
                <c:pt idx="236">
                  <c:v>0.5</c:v>
                </c:pt>
                <c:pt idx="237">
                  <c:v>2.5</c:v>
                </c:pt>
                <c:pt idx="238">
                  <c:v>5</c:v>
                </c:pt>
                <c:pt idx="239">
                  <c:v>2.5</c:v>
                </c:pt>
                <c:pt idx="240">
                  <c:v>1.5</c:v>
                </c:pt>
                <c:pt idx="241">
                  <c:v>0.5</c:v>
                </c:pt>
                <c:pt idx="242">
                  <c:v>5</c:v>
                </c:pt>
                <c:pt idx="243">
                  <c:v>0.5</c:v>
                </c:pt>
                <c:pt idx="244">
                  <c:v>3.2899999618530273</c:v>
                </c:pt>
                <c:pt idx="245">
                  <c:v>4.5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1.5</c:v>
                </c:pt>
                <c:pt idx="250">
                  <c:v>5</c:v>
                </c:pt>
                <c:pt idx="251">
                  <c:v>5</c:v>
                </c:pt>
                <c:pt idx="252">
                  <c:v>2.5</c:v>
                </c:pt>
                <c:pt idx="253">
                  <c:v>1.5</c:v>
                </c:pt>
                <c:pt idx="254">
                  <c:v>5</c:v>
                </c:pt>
                <c:pt idx="255">
                  <c:v>0.5</c:v>
                </c:pt>
              </c:numCache>
            </c:numRef>
          </c:xVal>
          <c:yVal>
            <c:numRef>
              <c:f>'Artsy -original regression'!$I$2:$I$257</c:f>
              <c:numCache>
                <c:formatCode>General</c:formatCode>
                <c:ptCount val="256"/>
                <c:pt idx="0">
                  <c:v>47.320550235925879</c:v>
                </c:pt>
                <c:pt idx="1">
                  <c:v>-7.1011134101193534</c:v>
                </c:pt>
                <c:pt idx="2">
                  <c:v>-16.139441219152246</c:v>
                </c:pt>
                <c:pt idx="3">
                  <c:v>86.903909849942409</c:v>
                </c:pt>
                <c:pt idx="4">
                  <c:v>-58.599014607352956</c:v>
                </c:pt>
                <c:pt idx="5">
                  <c:v>-4.6394412191522463</c:v>
                </c:pt>
                <c:pt idx="6">
                  <c:v>-6.6190807821575959</c:v>
                </c:pt>
                <c:pt idx="7">
                  <c:v>-14.822217522630638</c:v>
                </c:pt>
                <c:pt idx="8">
                  <c:v>8.3671854260058751</c:v>
                </c:pt>
                <c:pt idx="9">
                  <c:v>-10.369436946691309</c:v>
                </c:pt>
                <c:pt idx="10">
                  <c:v>29.127767497992863</c:v>
                </c:pt>
                <c:pt idx="11">
                  <c:v>70.110014785515318</c:v>
                </c:pt>
                <c:pt idx="12">
                  <c:v>-0.83832001679729728</c:v>
                </c:pt>
                <c:pt idx="13">
                  <c:v>-12.681682734098104</c:v>
                </c:pt>
                <c:pt idx="14">
                  <c:v>8.5988987969118966</c:v>
                </c:pt>
                <c:pt idx="15">
                  <c:v>3.5123285897931282</c:v>
                </c:pt>
                <c:pt idx="16">
                  <c:v>25.516648737044136</c:v>
                </c:pt>
                <c:pt idx="17">
                  <c:v>18.749440019899026</c:v>
                </c:pt>
                <c:pt idx="18">
                  <c:v>-25.571111299652159</c:v>
                </c:pt>
                <c:pt idx="19">
                  <c:v>13.996656392201885</c:v>
                </c:pt>
                <c:pt idx="20">
                  <c:v>18.860558780847754</c:v>
                </c:pt>
                <c:pt idx="21">
                  <c:v>41.928888700347841</c:v>
                </c:pt>
                <c:pt idx="22">
                  <c:v>-0.62355299215204241</c:v>
                </c:pt>
                <c:pt idx="23">
                  <c:v>-2.3619196162244691</c:v>
                </c:pt>
                <c:pt idx="24">
                  <c:v>-34.681039372648968</c:v>
                </c:pt>
                <c:pt idx="25">
                  <c:v>23.29759384496856</c:v>
                </c:pt>
                <c:pt idx="26">
                  <c:v>7.8605587808477537</c:v>
                </c:pt>
                <c:pt idx="27">
                  <c:v>11.724461169493622</c:v>
                </c:pt>
                <c:pt idx="28">
                  <c:v>-16.477197924678194</c:v>
                </c:pt>
                <c:pt idx="29">
                  <c:v>2.600032206298124</c:v>
                </c:pt>
                <c:pt idx="30">
                  <c:v>2.7061290384129677</c:v>
                </c:pt>
                <c:pt idx="31">
                  <c:v>1.6880184635385831</c:v>
                </c:pt>
                <c:pt idx="32">
                  <c:v>-8.8638461937054558</c:v>
                </c:pt>
                <c:pt idx="33">
                  <c:v>-57.215537940742308</c:v>
                </c:pt>
                <c:pt idx="34">
                  <c:v>-31.21217156133207</c:v>
                </c:pt>
                <c:pt idx="35">
                  <c:v>7.3183172659018965</c:v>
                </c:pt>
                <c:pt idx="36">
                  <c:v>25.454414877256056</c:v>
                </c:pt>
                <c:pt idx="37">
                  <c:v>-9.3577229475856711</c:v>
                </c:pt>
                <c:pt idx="38">
                  <c:v>-4.4071963846910478</c:v>
                </c:pt>
                <c:pt idx="39">
                  <c:v>-25.840552986821251</c:v>
                </c:pt>
                <c:pt idx="40">
                  <c:v>-28.552812742939437</c:v>
                </c:pt>
                <c:pt idx="41">
                  <c:v>-42.071054021086468</c:v>
                </c:pt>
                <c:pt idx="42">
                  <c:v>-27.459445212200649</c:v>
                </c:pt>
                <c:pt idx="43">
                  <c:v>-3.1699089430708796</c:v>
                </c:pt>
                <c:pt idx="44">
                  <c:v>11.086716670998896</c:v>
                </c:pt>
                <c:pt idx="45">
                  <c:v>-30.252762857967014</c:v>
                </c:pt>
                <c:pt idx="46">
                  <c:v>-43.805504186474991</c:v>
                </c:pt>
                <c:pt idx="47">
                  <c:v>69.598898796911897</c:v>
                </c:pt>
                <c:pt idx="48">
                  <c:v>83.114509241259384</c:v>
                </c:pt>
                <c:pt idx="49">
                  <c:v>-82.531929712788497</c:v>
                </c:pt>
                <c:pt idx="50">
                  <c:v>15.043373840706806</c:v>
                </c:pt>
                <c:pt idx="51">
                  <c:v>4.6278247765585547</c:v>
                </c:pt>
                <c:pt idx="52">
                  <c:v>34.126447007847958</c:v>
                </c:pt>
                <c:pt idx="53">
                  <c:v>60.500029433952818</c:v>
                </c:pt>
                <c:pt idx="54">
                  <c:v>22.297777594556862</c:v>
                </c:pt>
                <c:pt idx="55">
                  <c:v>-0.79353590230829241</c:v>
                </c:pt>
                <c:pt idx="56">
                  <c:v>-12.634665649585145</c:v>
                </c:pt>
                <c:pt idx="57">
                  <c:v>-0.79353590230829241</c:v>
                </c:pt>
                <c:pt idx="58">
                  <c:v>-44.036065405056036</c:v>
                </c:pt>
                <c:pt idx="59">
                  <c:v>-12.681682734098104</c:v>
                </c:pt>
                <c:pt idx="60">
                  <c:v>-21.314661656536771</c:v>
                </c:pt>
                <c:pt idx="61">
                  <c:v>1.8952412476294</c:v>
                </c:pt>
                <c:pt idx="62">
                  <c:v>19.296066654090623</c:v>
                </c:pt>
                <c:pt idx="63">
                  <c:v>-9.2410975409787284</c:v>
                </c:pt>
                <c:pt idx="64">
                  <c:v>-53.619938922247115</c:v>
                </c:pt>
                <c:pt idx="65">
                  <c:v>-2.2755388305063775</c:v>
                </c:pt>
                <c:pt idx="66">
                  <c:v>-24.608856356971899</c:v>
                </c:pt>
                <c:pt idx="67">
                  <c:v>51.471677541796453</c:v>
                </c:pt>
                <c:pt idx="68">
                  <c:v>-0.62557169500956888</c:v>
                </c:pt>
                <c:pt idx="69">
                  <c:v>18.771665334765203</c:v>
                </c:pt>
                <c:pt idx="70">
                  <c:v>-14.705066755295633</c:v>
                </c:pt>
                <c:pt idx="71">
                  <c:v>39.737783367133488</c:v>
                </c:pt>
                <c:pt idx="72">
                  <c:v>-29.850502142710184</c:v>
                </c:pt>
                <c:pt idx="73">
                  <c:v>23.117358557529087</c:v>
                </c:pt>
                <c:pt idx="74">
                  <c:v>-1.5470713249336256</c:v>
                </c:pt>
                <c:pt idx="75">
                  <c:v>11.392872243220012</c:v>
                </c:pt>
                <c:pt idx="76">
                  <c:v>-10.099980000733126</c:v>
                </c:pt>
                <c:pt idx="77">
                  <c:v>11.809246416523706</c:v>
                </c:pt>
                <c:pt idx="78">
                  <c:v>34.958362006497339</c:v>
                </c:pt>
                <c:pt idx="79">
                  <c:v>9.1616799832027027</c:v>
                </c:pt>
                <c:pt idx="80">
                  <c:v>16.861692190233953</c:v>
                </c:pt>
                <c:pt idx="81">
                  <c:v>18.066064223650898</c:v>
                </c:pt>
                <c:pt idx="82">
                  <c:v>-8.4835383437145424</c:v>
                </c:pt>
                <c:pt idx="83">
                  <c:v>84.296460435582333</c:v>
                </c:pt>
                <c:pt idx="84">
                  <c:v>-33.410739545390356</c:v>
                </c:pt>
                <c:pt idx="85">
                  <c:v>70.680308940014299</c:v>
                </c:pt>
                <c:pt idx="86">
                  <c:v>-57.117025604776359</c:v>
                </c:pt>
                <c:pt idx="87">
                  <c:v>30.020562442957129</c:v>
                </c:pt>
                <c:pt idx="88">
                  <c:v>-10.545585122743944</c:v>
                </c:pt>
                <c:pt idx="89">
                  <c:v>21.429241533711206</c:v>
                </c:pt>
                <c:pt idx="90">
                  <c:v>-5.4011012030881034</c:v>
                </c:pt>
                <c:pt idx="91">
                  <c:v>-17.736077612087286</c:v>
                </c:pt>
                <c:pt idx="92">
                  <c:v>-22.275538830506378</c:v>
                </c:pt>
                <c:pt idx="93">
                  <c:v>9.6877922429943624</c:v>
                </c:pt>
                <c:pt idx="94">
                  <c:v>-4.1999732985209732</c:v>
                </c:pt>
                <c:pt idx="95">
                  <c:v>56.375527865628158</c:v>
                </c:pt>
                <c:pt idx="96">
                  <c:v>-16.477197924678194</c:v>
                </c:pt>
                <c:pt idx="97">
                  <c:v>12.771139861617854</c:v>
                </c:pt>
                <c:pt idx="98">
                  <c:v>13.724461169493622</c:v>
                </c:pt>
                <c:pt idx="99">
                  <c:v>32.826999129001223</c:v>
                </c:pt>
                <c:pt idx="100">
                  <c:v>-24.737793773186638</c:v>
                </c:pt>
                <c:pt idx="101">
                  <c:v>-31.964374439198139</c:v>
                </c:pt>
                <c:pt idx="102">
                  <c:v>-35.099980000733126</c:v>
                </c:pt>
                <c:pt idx="103">
                  <c:v>6.6350035635970528</c:v>
                </c:pt>
                <c:pt idx="104">
                  <c:v>-37.161095709924041</c:v>
                </c:pt>
                <c:pt idx="105">
                  <c:v>-21.341100313324034</c:v>
                </c:pt>
                <c:pt idx="106">
                  <c:v>6.1616799832027027</c:v>
                </c:pt>
                <c:pt idx="107">
                  <c:v>-31.453539564417667</c:v>
                </c:pt>
                <c:pt idx="108">
                  <c:v>2.1491433280029355</c:v>
                </c:pt>
                <c:pt idx="109">
                  <c:v>-57.337031791896663</c:v>
                </c:pt>
                <c:pt idx="110">
                  <c:v>-21.65241836206269</c:v>
                </c:pt>
                <c:pt idx="111">
                  <c:v>-31.718872226112524</c:v>
                </c:pt>
                <c:pt idx="112">
                  <c:v>-11.007952861161954</c:v>
                </c:pt>
                <c:pt idx="113">
                  <c:v>-40.14993770154399</c:v>
                </c:pt>
                <c:pt idx="114">
                  <c:v>26.817769939399113</c:v>
                </c:pt>
                <c:pt idx="115">
                  <c:v>14.161679983202703</c:v>
                </c:pt>
                <c:pt idx="116">
                  <c:v>0.72446116949362249</c:v>
                </c:pt>
                <c:pt idx="117">
                  <c:v>15.590569767175879</c:v>
                </c:pt>
                <c:pt idx="118">
                  <c:v>18.996656392201885</c:v>
                </c:pt>
                <c:pt idx="119">
                  <c:v>-22.275538830506378</c:v>
                </c:pt>
                <c:pt idx="120">
                  <c:v>19.598898796911897</c:v>
                </c:pt>
                <c:pt idx="121">
                  <c:v>23.523164068732086</c:v>
                </c:pt>
                <c:pt idx="122">
                  <c:v>54.016461656285458</c:v>
                </c:pt>
                <c:pt idx="123">
                  <c:v>-21.65241836206269</c:v>
                </c:pt>
                <c:pt idx="124">
                  <c:v>-1.249973897217501</c:v>
                </c:pt>
                <c:pt idx="125">
                  <c:v>14.593451902615357</c:v>
                </c:pt>
                <c:pt idx="126">
                  <c:v>-7.5289060880257068</c:v>
                </c:pt>
                <c:pt idx="127">
                  <c:v>4.274512903368759</c:v>
                </c:pt>
                <c:pt idx="128">
                  <c:v>24.300026701479027</c:v>
                </c:pt>
                <c:pt idx="129">
                  <c:v>38.236646626576885</c:v>
                </c:pt>
                <c:pt idx="130">
                  <c:v>24.206464097691708</c:v>
                </c:pt>
                <c:pt idx="131">
                  <c:v>-28.503817518837025</c:v>
                </c:pt>
                <c:pt idx="132">
                  <c:v>3.2506068526135437</c:v>
                </c:pt>
                <c:pt idx="133">
                  <c:v>-13.067744920241921</c:v>
                </c:pt>
                <c:pt idx="134">
                  <c:v>-16.530202594864136</c:v>
                </c:pt>
                <c:pt idx="135">
                  <c:v>-6.1094558497416642</c:v>
                </c:pt>
                <c:pt idx="136">
                  <c:v>70.65757919653106</c:v>
                </c:pt>
                <c:pt idx="137">
                  <c:v>19.754215589466128</c:v>
                </c:pt>
                <c:pt idx="138">
                  <c:v>29.110024260072777</c:v>
                </c:pt>
                <c:pt idx="139">
                  <c:v>-2.3044648101530925</c:v>
                </c:pt>
                <c:pt idx="140">
                  <c:v>-6.0849503062166832</c:v>
                </c:pt>
                <c:pt idx="141">
                  <c:v>20.042787757823362</c:v>
                </c:pt>
                <c:pt idx="142">
                  <c:v>10.452794751103056</c:v>
                </c:pt>
                <c:pt idx="143">
                  <c:v>-33.410739545390356</c:v>
                </c:pt>
                <c:pt idx="144">
                  <c:v>75.803383606331806</c:v>
                </c:pt>
                <c:pt idx="145">
                  <c:v>4.1616799832027027</c:v>
                </c:pt>
                <c:pt idx="146">
                  <c:v>68.949452226930276</c:v>
                </c:pt>
                <c:pt idx="147">
                  <c:v>16.330593424879169</c:v>
                </c:pt>
                <c:pt idx="148">
                  <c:v>-25.942812132587875</c:v>
                </c:pt>
                <c:pt idx="149">
                  <c:v>8.0689000176150216</c:v>
                </c:pt>
                <c:pt idx="150">
                  <c:v>22.463813263052515</c:v>
                </c:pt>
                <c:pt idx="151">
                  <c:v>43.203559504738337</c:v>
                </c:pt>
                <c:pt idx="152">
                  <c:v>-20.071054021086468</c:v>
                </c:pt>
                <c:pt idx="153">
                  <c:v>56.259449785524026</c:v>
                </c:pt>
                <c:pt idx="154">
                  <c:v>-22.275538830506378</c:v>
                </c:pt>
                <c:pt idx="155">
                  <c:v>-8.8638461937054558</c:v>
                </c:pt>
                <c:pt idx="156">
                  <c:v>-59.004458427224904</c:v>
                </c:pt>
                <c:pt idx="157">
                  <c:v>38.823923277676784</c:v>
                </c:pt>
                <c:pt idx="158">
                  <c:v>14.887590182859185</c:v>
                </c:pt>
                <c:pt idx="159">
                  <c:v>-26.286065405056036</c:v>
                </c:pt>
                <c:pt idx="160">
                  <c:v>-32.877974032432292</c:v>
                </c:pt>
                <c:pt idx="161">
                  <c:v>-14.831311477206157</c:v>
                </c:pt>
                <c:pt idx="162">
                  <c:v>18.73759628637481</c:v>
                </c:pt>
                <c:pt idx="163">
                  <c:v>-28.169987324951876</c:v>
                </c:pt>
                <c:pt idx="164">
                  <c:v>4.4292655749481185</c:v>
                </c:pt>
                <c:pt idx="165">
                  <c:v>-39.965477331006241</c:v>
                </c:pt>
                <c:pt idx="166">
                  <c:v>26.8981398626062</c:v>
                </c:pt>
                <c:pt idx="167">
                  <c:v>13.996656392201885</c:v>
                </c:pt>
                <c:pt idx="168">
                  <c:v>42.463934594943964</c:v>
                </c:pt>
                <c:pt idx="169">
                  <c:v>3.4080693974474059</c:v>
                </c:pt>
                <c:pt idx="170">
                  <c:v>27.298911003943147</c:v>
                </c:pt>
                <c:pt idx="171">
                  <c:v>66.34942415763993</c:v>
                </c:pt>
                <c:pt idx="172">
                  <c:v>-14.380561531743126</c:v>
                </c:pt>
                <c:pt idx="173">
                  <c:v>26.860558780847754</c:v>
                </c:pt>
                <c:pt idx="174">
                  <c:v>-12.51393760740379</c:v>
                </c:pt>
                <c:pt idx="175">
                  <c:v>-25.178863681190649</c:v>
                </c:pt>
                <c:pt idx="176">
                  <c:v>-15.617953471513516</c:v>
                </c:pt>
                <c:pt idx="177">
                  <c:v>-45.099980000733126</c:v>
                </c:pt>
                <c:pt idx="178">
                  <c:v>3.5241127210556726</c:v>
                </c:pt>
                <c:pt idx="179">
                  <c:v>30.566954908959616</c:v>
                </c:pt>
                <c:pt idx="180">
                  <c:v>-28.679675380459798</c:v>
                </c:pt>
                <c:pt idx="181">
                  <c:v>-36.702188982114876</c:v>
                </c:pt>
                <c:pt idx="182">
                  <c:v>18.075110380242535</c:v>
                </c:pt>
                <c:pt idx="183">
                  <c:v>1.1477836980724874</c:v>
                </c:pt>
                <c:pt idx="184">
                  <c:v>38.823923277676784</c:v>
                </c:pt>
                <c:pt idx="185">
                  <c:v>98.862247755539329</c:v>
                </c:pt>
                <c:pt idx="186">
                  <c:v>-28.552812742939437</c:v>
                </c:pt>
                <c:pt idx="187">
                  <c:v>29.317582858640435</c:v>
                </c:pt>
                <c:pt idx="188">
                  <c:v>-66.169436667278774</c:v>
                </c:pt>
                <c:pt idx="189">
                  <c:v>-80.808793553852411</c:v>
                </c:pt>
                <c:pt idx="190">
                  <c:v>-16.523881947915157</c:v>
                </c:pt>
                <c:pt idx="191">
                  <c:v>-32.679966572998751</c:v>
                </c:pt>
                <c:pt idx="192">
                  <c:v>-3.0340007531173399</c:v>
                </c:pt>
                <c:pt idx="193">
                  <c:v>-22.624958851138558</c:v>
                </c:pt>
                <c:pt idx="194">
                  <c:v>61.40534289533673</c:v>
                </c:pt>
                <c:pt idx="195">
                  <c:v>-36.848855255569646</c:v>
                </c:pt>
                <c:pt idx="196">
                  <c:v>-14.856072729274786</c:v>
                </c:pt>
                <c:pt idx="197">
                  <c:v>-16.32393516599754</c:v>
                </c:pt>
                <c:pt idx="198">
                  <c:v>1.6684764287137455</c:v>
                </c:pt>
                <c:pt idx="199">
                  <c:v>23.357778484320988</c:v>
                </c:pt>
                <c:pt idx="200">
                  <c:v>-9.84333994568874</c:v>
                </c:pt>
                <c:pt idx="201">
                  <c:v>41.516461656285458</c:v>
                </c:pt>
                <c:pt idx="202">
                  <c:v>-10.466314214801116</c:v>
                </c:pt>
                <c:pt idx="203">
                  <c:v>11.93612476595203</c:v>
                </c:pt>
                <c:pt idx="204">
                  <c:v>-97.290934276533335</c:v>
                </c:pt>
                <c:pt idx="205">
                  <c:v>2.7730402234847418</c:v>
                </c:pt>
                <c:pt idx="206">
                  <c:v>-11.116188568002173</c:v>
                </c:pt>
                <c:pt idx="207">
                  <c:v>-23.708790781507133</c:v>
                </c:pt>
                <c:pt idx="208">
                  <c:v>0.72446116949362249</c:v>
                </c:pt>
                <c:pt idx="209">
                  <c:v>31.287242355784485</c:v>
                </c:pt>
                <c:pt idx="210">
                  <c:v>-35.983538343714542</c:v>
                </c:pt>
                <c:pt idx="211">
                  <c:v>-13.913283329001104</c:v>
                </c:pt>
                <c:pt idx="212">
                  <c:v>-4.4977375960231711</c:v>
                </c:pt>
                <c:pt idx="213">
                  <c:v>-49.508272834795548</c:v>
                </c:pt>
                <c:pt idx="214">
                  <c:v>-15.451058903898968</c:v>
                </c:pt>
                <c:pt idx="215">
                  <c:v>41.516461656285458</c:v>
                </c:pt>
                <c:pt idx="216">
                  <c:v>-17.156091039821661</c:v>
                </c:pt>
                <c:pt idx="217">
                  <c:v>-61.970571279520072</c:v>
                </c:pt>
                <c:pt idx="218">
                  <c:v>23.658899686675966</c:v>
                </c:pt>
                <c:pt idx="219">
                  <c:v>25.067766608228737</c:v>
                </c:pt>
                <c:pt idx="220">
                  <c:v>-19.693282108297979</c:v>
                </c:pt>
                <c:pt idx="221">
                  <c:v>-17.215537940742308</c:v>
                </c:pt>
                <c:pt idx="222">
                  <c:v>-27.206018223054343</c:v>
                </c:pt>
                <c:pt idx="223">
                  <c:v>-3.1319238886854066</c:v>
                </c:pt>
                <c:pt idx="224">
                  <c:v>-30.10696352700279</c:v>
                </c:pt>
                <c:pt idx="225">
                  <c:v>19.90719397092775</c:v>
                </c:pt>
                <c:pt idx="226">
                  <c:v>72.040007461296568</c:v>
                </c:pt>
                <c:pt idx="227">
                  <c:v>-2.7135493300426674</c:v>
                </c:pt>
                <c:pt idx="228">
                  <c:v>34.161679983202703</c:v>
                </c:pt>
                <c:pt idx="229">
                  <c:v>-19.681682734098104</c:v>
                </c:pt>
                <c:pt idx="230">
                  <c:v>36.858168051478572</c:v>
                </c:pt>
                <c:pt idx="231">
                  <c:v>-14.79218865117582</c:v>
                </c:pt>
                <c:pt idx="232">
                  <c:v>-4.5455851227439439</c:v>
                </c:pt>
                <c:pt idx="233">
                  <c:v>-22.849919390997115</c:v>
                </c:pt>
                <c:pt idx="234">
                  <c:v>-0.89222484684938763</c:v>
                </c:pt>
                <c:pt idx="235">
                  <c:v>19.685038707455192</c:v>
                </c:pt>
                <c:pt idx="236">
                  <c:v>-1.003343607798115</c:v>
                </c:pt>
                <c:pt idx="237">
                  <c:v>42.597768718695988</c:v>
                </c:pt>
                <c:pt idx="238">
                  <c:v>-23.310505523467384</c:v>
                </c:pt>
                <c:pt idx="239">
                  <c:v>4.520015116454374</c:v>
                </c:pt>
                <c:pt idx="240">
                  <c:v>-36.866082494899786</c:v>
                </c:pt>
                <c:pt idx="241">
                  <c:v>29.551694631640203</c:v>
                </c:pt>
                <c:pt idx="242">
                  <c:v>-58.323347600846489</c:v>
                </c:pt>
                <c:pt idx="243">
                  <c:v>-20.178863681190649</c:v>
                </c:pt>
                <c:pt idx="244">
                  <c:v>-39.873305301657354</c:v>
                </c:pt>
                <c:pt idx="245">
                  <c:v>-41.823700393649915</c:v>
                </c:pt>
                <c:pt idx="246">
                  <c:v>-26.551095099572478</c:v>
                </c:pt>
                <c:pt idx="247">
                  <c:v>-3.5377461409450461</c:v>
                </c:pt>
                <c:pt idx="248">
                  <c:v>38.081432914714583</c:v>
                </c:pt>
                <c:pt idx="249">
                  <c:v>-35.575261646550302</c:v>
                </c:pt>
                <c:pt idx="250">
                  <c:v>15.615331019244479</c:v>
                </c:pt>
                <c:pt idx="251">
                  <c:v>-4.3744721343718425</c:v>
                </c:pt>
                <c:pt idx="252">
                  <c:v>-36.479984883545626</c:v>
                </c:pt>
                <c:pt idx="253">
                  <c:v>1.8000267014790268</c:v>
                </c:pt>
                <c:pt idx="254">
                  <c:v>-2.8688661225968985</c:v>
                </c:pt>
                <c:pt idx="255">
                  <c:v>-28.619938922247115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470552"/>
        <c:axId val="317470944"/>
      </c:scatterChart>
      <c:valAx>
        <c:axId val="31747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TINGRADE</a:t>
                </a:r>
              </a:p>
            </c:rich>
          </c:tx>
          <c:layout>
            <c:manualLayout>
              <c:xMode val="edge"/>
              <c:yMode val="edge"/>
              <c:x val="0.49765334270671735"/>
              <c:y val="0.901265822784810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470944"/>
        <c:crosses val="autoZero"/>
        <c:crossBetween val="midCat"/>
      </c:valAx>
      <c:valAx>
        <c:axId val="31747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2.9734004752917084E-2"/>
              <c:y val="0.443037974683544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470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33" r="0.750000000000000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Residuals on Fits</a:t>
            </a:r>
          </a:p>
        </c:rich>
      </c:tx>
      <c:layout>
        <c:manualLayout>
          <c:xMode val="edge"/>
          <c:yMode val="edge"/>
          <c:x val="0.41497659906396289"/>
          <c:y val="3.2663316582914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88455538221529"/>
          <c:y val="0.16080402010050243"/>
          <c:w val="0.70982839313572565"/>
          <c:h val="0.713567839195979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'Artsy -original regression'!$I$1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'Artsy -original regression'!$H$2:$H$257</c:f>
              <c:numCache>
                <c:formatCode>General</c:formatCode>
                <c:ptCount val="256"/>
                <c:pt idx="0">
                  <c:v>241.13944121915225</c:v>
                </c:pt>
                <c:pt idx="1">
                  <c:v>280.4011012030881</c:v>
                </c:pt>
                <c:pt idx="2">
                  <c:v>241.13944121915225</c:v>
                </c:pt>
                <c:pt idx="3">
                  <c:v>411.17607672232322</c:v>
                </c:pt>
                <c:pt idx="4">
                  <c:v>301.83902010051702</c:v>
                </c:pt>
                <c:pt idx="5">
                  <c:v>241.13944121915225</c:v>
                </c:pt>
                <c:pt idx="6">
                  <c:v>237.38908505461853</c:v>
                </c:pt>
                <c:pt idx="7">
                  <c:v>255.70222240544314</c:v>
                </c:pt>
                <c:pt idx="8">
                  <c:v>233.94281213258787</c:v>
                </c:pt>
                <c:pt idx="9">
                  <c:v>241.13944121915225</c:v>
                </c:pt>
                <c:pt idx="10">
                  <c:v>351.64222151567901</c:v>
                </c:pt>
                <c:pt idx="11">
                  <c:v>401.03997911096906</c:v>
                </c:pt>
                <c:pt idx="12">
                  <c:v>265.8383200167973</c:v>
                </c:pt>
                <c:pt idx="13">
                  <c:v>287.6816827340981</c:v>
                </c:pt>
                <c:pt idx="14">
                  <c:v>280.4011012030881</c:v>
                </c:pt>
                <c:pt idx="15">
                  <c:v>256.10766652739437</c:v>
                </c:pt>
                <c:pt idx="16">
                  <c:v>326.94334271803399</c:v>
                </c:pt>
                <c:pt idx="17">
                  <c:v>216.44056242150722</c:v>
                </c:pt>
                <c:pt idx="18">
                  <c:v>376.34110031332403</c:v>
                </c:pt>
                <c:pt idx="19">
                  <c:v>231.00334360779812</c:v>
                </c:pt>
                <c:pt idx="20">
                  <c:v>241.13944121915225</c:v>
                </c:pt>
                <c:pt idx="21">
                  <c:v>376.34110031332403</c:v>
                </c:pt>
                <c:pt idx="22">
                  <c:v>421.95353956441767</c:v>
                </c:pt>
                <c:pt idx="23">
                  <c:v>233.13192388868541</c:v>
                </c:pt>
                <c:pt idx="24">
                  <c:v>350.07105402108647</c:v>
                </c:pt>
                <c:pt idx="25">
                  <c:v>446.65241836206269</c:v>
                </c:pt>
                <c:pt idx="26">
                  <c:v>241.13944121915225</c:v>
                </c:pt>
                <c:pt idx="27">
                  <c:v>251.27553883050638</c:v>
                </c:pt>
                <c:pt idx="28">
                  <c:v>386.47719792467819</c:v>
                </c:pt>
                <c:pt idx="29">
                  <c:v>305.09998000073313</c:v>
                </c:pt>
                <c:pt idx="30">
                  <c:v>228.06387523404797</c:v>
                </c:pt>
                <c:pt idx="31">
                  <c:v>214.31198153646142</c:v>
                </c:pt>
                <c:pt idx="32">
                  <c:v>364.63383520737733</c:v>
                </c:pt>
                <c:pt idx="33">
                  <c:v>347.21553794074231</c:v>
                </c:pt>
                <c:pt idx="34">
                  <c:v>325.37217522344145</c:v>
                </c:pt>
                <c:pt idx="35">
                  <c:v>287.6816827340981</c:v>
                </c:pt>
                <c:pt idx="36">
                  <c:v>277.54558512274394</c:v>
                </c:pt>
                <c:pt idx="37">
                  <c:v>354.49773759602317</c:v>
                </c:pt>
                <c:pt idx="38">
                  <c:v>223.63719211223011</c:v>
                </c:pt>
                <c:pt idx="39">
                  <c:v>312.38056153174313</c:v>
                </c:pt>
                <c:pt idx="40">
                  <c:v>233.94281213258787</c:v>
                </c:pt>
                <c:pt idx="41">
                  <c:v>350.07105402108647</c:v>
                </c:pt>
                <c:pt idx="42">
                  <c:v>337.07944032938815</c:v>
                </c:pt>
                <c:pt idx="43">
                  <c:v>257.0199150465865</c:v>
                </c:pt>
                <c:pt idx="44">
                  <c:v>396.61329553603235</c:v>
                </c:pt>
                <c:pt idx="45">
                  <c:v>332.65275675445139</c:v>
                </c:pt>
                <c:pt idx="46">
                  <c:v>416.88549075874062</c:v>
                </c:pt>
                <c:pt idx="47">
                  <c:v>280.4011012030881</c:v>
                </c:pt>
                <c:pt idx="48">
                  <c:v>416.88549075874062</c:v>
                </c:pt>
                <c:pt idx="49">
                  <c:v>329.07192299892131</c:v>
                </c:pt>
                <c:pt idx="50">
                  <c:v>379.19661639366819</c:v>
                </c:pt>
                <c:pt idx="51">
                  <c:v>325.37217522344145</c:v>
                </c:pt>
                <c:pt idx="52">
                  <c:v>421.95353956441767</c:v>
                </c:pt>
                <c:pt idx="53">
                  <c:v>401.03997911096906</c:v>
                </c:pt>
                <c:pt idx="54">
                  <c:v>255.70222240544314</c:v>
                </c:pt>
                <c:pt idx="55">
                  <c:v>421.95353956441767</c:v>
                </c:pt>
                <c:pt idx="56">
                  <c:v>397.25466076677264</c:v>
                </c:pt>
                <c:pt idx="57">
                  <c:v>421.95353956441767</c:v>
                </c:pt>
                <c:pt idx="58">
                  <c:v>315.23607761208729</c:v>
                </c:pt>
                <c:pt idx="59">
                  <c:v>287.6816827340981</c:v>
                </c:pt>
                <c:pt idx="60">
                  <c:v>301.31466165653677</c:v>
                </c:pt>
                <c:pt idx="61">
                  <c:v>228.87476302483154</c:v>
                </c:pt>
                <c:pt idx="62">
                  <c:v>259.553939449425</c:v>
                </c:pt>
                <c:pt idx="63">
                  <c:v>280.4011012030881</c:v>
                </c:pt>
                <c:pt idx="64">
                  <c:v>374.76993281873149</c:v>
                </c:pt>
                <c:pt idx="65">
                  <c:v>251.27553883050638</c:v>
                </c:pt>
                <c:pt idx="66">
                  <c:v>329.79885879837815</c:v>
                </c:pt>
                <c:pt idx="67">
                  <c:v>265.8383200167973</c:v>
                </c:pt>
                <c:pt idx="68">
                  <c:v>277.54558512274394</c:v>
                </c:pt>
                <c:pt idx="69">
                  <c:v>265.8383200167973</c:v>
                </c:pt>
                <c:pt idx="70">
                  <c:v>234.85506065178001</c:v>
                </c:pt>
                <c:pt idx="71">
                  <c:v>351.64222151567901</c:v>
                </c:pt>
                <c:pt idx="72">
                  <c:v>382.05051434974143</c:v>
                </c:pt>
                <c:pt idx="73">
                  <c:v>386.88264144247091</c:v>
                </c:pt>
                <c:pt idx="74">
                  <c:v>210.96706949387894</c:v>
                </c:pt>
                <c:pt idx="75">
                  <c:v>242.45713386029561</c:v>
                </c:pt>
                <c:pt idx="76">
                  <c:v>305.09998000073313</c:v>
                </c:pt>
                <c:pt idx="77">
                  <c:v>276.65074503855442</c:v>
                </c:pt>
                <c:pt idx="78">
                  <c:v>357.35163555209641</c:v>
                </c:pt>
                <c:pt idx="79">
                  <c:v>265.8383200167973</c:v>
                </c:pt>
                <c:pt idx="80">
                  <c:v>265.8383200167973</c:v>
                </c:pt>
                <c:pt idx="81">
                  <c:v>209.24393333494285</c:v>
                </c:pt>
                <c:pt idx="82">
                  <c:v>421.95353956441767</c:v>
                </c:pt>
                <c:pt idx="83">
                  <c:v>421.95353956441767</c:v>
                </c:pt>
                <c:pt idx="84">
                  <c:v>276.65074503855442</c:v>
                </c:pt>
                <c:pt idx="85">
                  <c:v>429.3196910599857</c:v>
                </c:pt>
                <c:pt idx="86">
                  <c:v>325.72701095633886</c:v>
                </c:pt>
                <c:pt idx="87">
                  <c:v>241.13944121915225</c:v>
                </c:pt>
                <c:pt idx="88">
                  <c:v>277.54558512274394</c:v>
                </c:pt>
                <c:pt idx="89">
                  <c:v>276.65074503855442</c:v>
                </c:pt>
                <c:pt idx="90">
                  <c:v>280.4011012030881</c:v>
                </c:pt>
                <c:pt idx="91">
                  <c:v>315.23607761208729</c:v>
                </c:pt>
                <c:pt idx="92">
                  <c:v>251.27553883050638</c:v>
                </c:pt>
                <c:pt idx="93">
                  <c:v>255.70222240544314</c:v>
                </c:pt>
                <c:pt idx="94">
                  <c:v>238.19997329852097</c:v>
                </c:pt>
                <c:pt idx="95">
                  <c:v>206.30446481015309</c:v>
                </c:pt>
                <c:pt idx="96">
                  <c:v>386.47719792467819</c:v>
                </c:pt>
                <c:pt idx="97">
                  <c:v>246.84885525556965</c:v>
                </c:pt>
                <c:pt idx="98">
                  <c:v>251.27553883050638</c:v>
                </c:pt>
                <c:pt idx="99">
                  <c:v>227.2529874432644</c:v>
                </c:pt>
                <c:pt idx="100">
                  <c:v>297.81778034545226</c:v>
                </c:pt>
                <c:pt idx="101">
                  <c:v>441.58436955638564</c:v>
                </c:pt>
                <c:pt idx="102">
                  <c:v>305.09998000073313</c:v>
                </c:pt>
                <c:pt idx="103">
                  <c:v>203.36499643640295</c:v>
                </c:pt>
                <c:pt idx="104">
                  <c:v>280.4011012030881</c:v>
                </c:pt>
                <c:pt idx="105">
                  <c:v>376.34110031332403</c:v>
                </c:pt>
                <c:pt idx="106">
                  <c:v>265.8383200167973</c:v>
                </c:pt>
                <c:pt idx="107">
                  <c:v>421.95353956441767</c:v>
                </c:pt>
                <c:pt idx="108">
                  <c:v>239.01086033410644</c:v>
                </c:pt>
                <c:pt idx="109">
                  <c:v>376.57702202627166</c:v>
                </c:pt>
                <c:pt idx="110">
                  <c:v>446.65241836206269</c:v>
                </c:pt>
                <c:pt idx="111">
                  <c:v>329.79885879837815</c:v>
                </c:pt>
                <c:pt idx="112">
                  <c:v>211.77795713362289</c:v>
                </c:pt>
                <c:pt idx="113">
                  <c:v>374.76993281873149</c:v>
                </c:pt>
                <c:pt idx="114">
                  <c:v>351.64222151567901</c:v>
                </c:pt>
                <c:pt idx="115">
                  <c:v>265.8383200167973</c:v>
                </c:pt>
                <c:pt idx="116">
                  <c:v>251.27553883050638</c:v>
                </c:pt>
                <c:pt idx="117">
                  <c:v>241.13944121915225</c:v>
                </c:pt>
                <c:pt idx="118">
                  <c:v>231.00334360779812</c:v>
                </c:pt>
                <c:pt idx="119">
                  <c:v>251.27553883050638</c:v>
                </c:pt>
                <c:pt idx="120">
                  <c:v>280.4011012030881</c:v>
                </c:pt>
                <c:pt idx="121">
                  <c:v>236.47683593126791</c:v>
                </c:pt>
                <c:pt idx="122">
                  <c:v>421.95353956441767</c:v>
                </c:pt>
                <c:pt idx="123">
                  <c:v>446.65241836206269</c:v>
                </c:pt>
                <c:pt idx="124">
                  <c:v>305.09998000073313</c:v>
                </c:pt>
                <c:pt idx="125">
                  <c:v>376.74654443527527</c:v>
                </c:pt>
                <c:pt idx="126">
                  <c:v>244.07890913978352</c:v>
                </c:pt>
                <c:pt idx="127">
                  <c:v>416.88549075874062</c:v>
                </c:pt>
                <c:pt idx="128">
                  <c:v>238.19997329852097</c:v>
                </c:pt>
                <c:pt idx="129">
                  <c:v>231.00334360779812</c:v>
                </c:pt>
                <c:pt idx="130">
                  <c:v>421.95353956441767</c:v>
                </c:pt>
                <c:pt idx="131">
                  <c:v>297.73382850516515</c:v>
                </c:pt>
                <c:pt idx="132">
                  <c:v>406.74939314738646</c:v>
                </c:pt>
                <c:pt idx="133">
                  <c:v>354.49773759602317</c:v>
                </c:pt>
                <c:pt idx="134">
                  <c:v>212.69020625697351</c:v>
                </c:pt>
                <c:pt idx="135">
                  <c:v>308.03944852552291</c:v>
                </c:pt>
                <c:pt idx="136">
                  <c:v>446.65241836206269</c:v>
                </c:pt>
                <c:pt idx="137">
                  <c:v>372.55578196912762</c:v>
                </c:pt>
                <c:pt idx="138">
                  <c:v>238.19997329852097</c:v>
                </c:pt>
                <c:pt idx="139">
                  <c:v>206.30446481015309</c:v>
                </c:pt>
                <c:pt idx="140">
                  <c:v>339.93495640973231</c:v>
                </c:pt>
                <c:pt idx="141">
                  <c:v>290.53719881444226</c:v>
                </c:pt>
                <c:pt idx="142">
                  <c:v>386.47719792467819</c:v>
                </c:pt>
                <c:pt idx="143">
                  <c:v>276.65074503855442</c:v>
                </c:pt>
                <c:pt idx="144">
                  <c:v>379.19661639366819</c:v>
                </c:pt>
                <c:pt idx="145">
                  <c:v>265.8383200167973</c:v>
                </c:pt>
                <c:pt idx="146">
                  <c:v>216.44056242150722</c:v>
                </c:pt>
                <c:pt idx="147">
                  <c:v>406.74939314738646</c:v>
                </c:pt>
                <c:pt idx="148">
                  <c:v>233.94281213258787</c:v>
                </c:pt>
                <c:pt idx="149">
                  <c:v>280.4011012030881</c:v>
                </c:pt>
                <c:pt idx="150">
                  <c:v>210.15618185413499</c:v>
                </c:pt>
                <c:pt idx="151">
                  <c:v>369.29644049526166</c:v>
                </c:pt>
                <c:pt idx="152">
                  <c:v>350.07105402108647</c:v>
                </c:pt>
                <c:pt idx="153">
                  <c:v>216.44056242150722</c:v>
                </c:pt>
                <c:pt idx="154">
                  <c:v>251.27553883050638</c:v>
                </c:pt>
                <c:pt idx="155">
                  <c:v>364.63383520737733</c:v>
                </c:pt>
                <c:pt idx="156">
                  <c:v>302.24446392038897</c:v>
                </c:pt>
                <c:pt idx="157">
                  <c:v>411.17607672232322</c:v>
                </c:pt>
                <c:pt idx="158">
                  <c:v>446.65241836206269</c:v>
                </c:pt>
                <c:pt idx="159">
                  <c:v>315.23607761208729</c:v>
                </c:pt>
                <c:pt idx="160">
                  <c:v>408.87797403243229</c:v>
                </c:pt>
                <c:pt idx="161">
                  <c:v>375.41129804947178</c:v>
                </c:pt>
                <c:pt idx="162">
                  <c:v>446.65241836206269</c:v>
                </c:pt>
                <c:pt idx="163">
                  <c:v>305.09998000073313</c:v>
                </c:pt>
                <c:pt idx="164">
                  <c:v>226.34073869751282</c:v>
                </c:pt>
                <c:pt idx="165">
                  <c:v>416.88549075874062</c:v>
                </c:pt>
                <c:pt idx="166">
                  <c:v>251.95186624090942</c:v>
                </c:pt>
                <c:pt idx="167">
                  <c:v>231.00334360779812</c:v>
                </c:pt>
                <c:pt idx="168">
                  <c:v>315.23607761208729</c:v>
                </c:pt>
                <c:pt idx="169">
                  <c:v>233.13192388868541</c:v>
                </c:pt>
                <c:pt idx="170">
                  <c:v>280.4011012030881</c:v>
                </c:pt>
                <c:pt idx="171">
                  <c:v>333.65057584236007</c:v>
                </c:pt>
                <c:pt idx="172">
                  <c:v>312.38056153174313</c:v>
                </c:pt>
                <c:pt idx="173">
                  <c:v>241.13944121915225</c:v>
                </c:pt>
                <c:pt idx="174">
                  <c:v>209.24393333494285</c:v>
                </c:pt>
                <c:pt idx="175">
                  <c:v>329.79885879837815</c:v>
                </c:pt>
                <c:pt idx="176">
                  <c:v>211.77795713362289</c:v>
                </c:pt>
                <c:pt idx="177">
                  <c:v>305.09998000073313</c:v>
                </c:pt>
                <c:pt idx="178">
                  <c:v>204.17588422718651</c:v>
                </c:pt>
                <c:pt idx="179">
                  <c:v>208.43304509104038</c:v>
                </c:pt>
                <c:pt idx="180">
                  <c:v>282.52968148397542</c:v>
                </c:pt>
                <c:pt idx="181">
                  <c:v>421.31217433367738</c:v>
                </c:pt>
                <c:pt idx="182">
                  <c:v>241.54488473694497</c:v>
                </c:pt>
                <c:pt idx="183">
                  <c:v>255.70222240544314</c:v>
                </c:pt>
                <c:pt idx="184">
                  <c:v>411.17607672232322</c:v>
                </c:pt>
                <c:pt idx="185">
                  <c:v>354.49773759602317</c:v>
                </c:pt>
                <c:pt idx="186">
                  <c:v>233.94281213258787</c:v>
                </c:pt>
                <c:pt idx="187">
                  <c:v>446.65241836206269</c:v>
                </c:pt>
                <c:pt idx="188">
                  <c:v>337.07944032938815</c:v>
                </c:pt>
                <c:pt idx="189">
                  <c:v>327.34878683998522</c:v>
                </c:pt>
                <c:pt idx="190">
                  <c:v>228.06387523404797</c:v>
                </c:pt>
                <c:pt idx="191">
                  <c:v>305.09998000073313</c:v>
                </c:pt>
                <c:pt idx="192">
                  <c:v>240.73399770135953</c:v>
                </c:pt>
                <c:pt idx="193">
                  <c:v>339.93495640973231</c:v>
                </c:pt>
                <c:pt idx="194">
                  <c:v>397.25466076677264</c:v>
                </c:pt>
                <c:pt idx="195">
                  <c:v>246.84885525556965</c:v>
                </c:pt>
                <c:pt idx="196">
                  <c:v>315.23607761208729</c:v>
                </c:pt>
                <c:pt idx="197">
                  <c:v>209.24393333494285</c:v>
                </c:pt>
                <c:pt idx="198">
                  <c:v>315.64152112988</c:v>
                </c:pt>
                <c:pt idx="199">
                  <c:v>351.64222151567901</c:v>
                </c:pt>
                <c:pt idx="200">
                  <c:v>231.00334360779812</c:v>
                </c:pt>
                <c:pt idx="201">
                  <c:v>421.95353956441767</c:v>
                </c:pt>
                <c:pt idx="202">
                  <c:v>356.62631787691049</c:v>
                </c:pt>
                <c:pt idx="203">
                  <c:v>228.06387523404797</c:v>
                </c:pt>
                <c:pt idx="204">
                  <c:v>417.29093427653333</c:v>
                </c:pt>
                <c:pt idx="205">
                  <c:v>249.14695794546057</c:v>
                </c:pt>
                <c:pt idx="206">
                  <c:v>210.15618185413499</c:v>
                </c:pt>
                <c:pt idx="207">
                  <c:v>231.40878772974932</c:v>
                </c:pt>
                <c:pt idx="208">
                  <c:v>251.27553883050638</c:v>
                </c:pt>
                <c:pt idx="209">
                  <c:v>236.71275764421551</c:v>
                </c:pt>
                <c:pt idx="210">
                  <c:v>421.95353956441767</c:v>
                </c:pt>
                <c:pt idx="211">
                  <c:v>396.61329553603235</c:v>
                </c:pt>
                <c:pt idx="212">
                  <c:v>354.49773759602317</c:v>
                </c:pt>
                <c:pt idx="213">
                  <c:v>335.50827283479555</c:v>
                </c:pt>
                <c:pt idx="214">
                  <c:v>350.07105402108647</c:v>
                </c:pt>
                <c:pt idx="215">
                  <c:v>421.95353956441767</c:v>
                </c:pt>
                <c:pt idx="216">
                  <c:v>315.23607761208729</c:v>
                </c:pt>
                <c:pt idx="217">
                  <c:v>379.28056883811382</c:v>
                </c:pt>
                <c:pt idx="218">
                  <c:v>376.34110031332403</c:v>
                </c:pt>
                <c:pt idx="219">
                  <c:v>255.70222240544314</c:v>
                </c:pt>
                <c:pt idx="220">
                  <c:v>396.61329553603235</c:v>
                </c:pt>
                <c:pt idx="221">
                  <c:v>347.21553794074231</c:v>
                </c:pt>
                <c:pt idx="222">
                  <c:v>384.90603043008559</c:v>
                </c:pt>
                <c:pt idx="223">
                  <c:v>233.13192388868541</c:v>
                </c:pt>
                <c:pt idx="224">
                  <c:v>350.30697573403404</c:v>
                </c:pt>
                <c:pt idx="225">
                  <c:v>233.94281213258787</c:v>
                </c:pt>
                <c:pt idx="226">
                  <c:v>401.03997911096906</c:v>
                </c:pt>
                <c:pt idx="227">
                  <c:v>421.95353956441767</c:v>
                </c:pt>
                <c:pt idx="228">
                  <c:v>265.8383200167973</c:v>
                </c:pt>
                <c:pt idx="229">
                  <c:v>287.6816827340981</c:v>
                </c:pt>
                <c:pt idx="230">
                  <c:v>328.53184659695893</c:v>
                </c:pt>
                <c:pt idx="231">
                  <c:v>325.37217522344145</c:v>
                </c:pt>
                <c:pt idx="232">
                  <c:v>277.54558512274394</c:v>
                </c:pt>
                <c:pt idx="233">
                  <c:v>374.76993281873149</c:v>
                </c:pt>
                <c:pt idx="234">
                  <c:v>255.70222240544314</c:v>
                </c:pt>
                <c:pt idx="235">
                  <c:v>339.93495640973231</c:v>
                </c:pt>
                <c:pt idx="236">
                  <c:v>231.00334360779812</c:v>
                </c:pt>
                <c:pt idx="237">
                  <c:v>351.64222151567901</c:v>
                </c:pt>
                <c:pt idx="238">
                  <c:v>302.16051162698301</c:v>
                </c:pt>
                <c:pt idx="239">
                  <c:v>305.09998000073313</c:v>
                </c:pt>
                <c:pt idx="240">
                  <c:v>315.23607761208729</c:v>
                </c:pt>
                <c:pt idx="241">
                  <c:v>265.8383200167973</c:v>
                </c:pt>
                <c:pt idx="242">
                  <c:v>326.94334271803399</c:v>
                </c:pt>
                <c:pt idx="243">
                  <c:v>329.79885879837815</c:v>
                </c:pt>
                <c:pt idx="244">
                  <c:v>396.61329553603235</c:v>
                </c:pt>
                <c:pt idx="245">
                  <c:v>285.06370588681398</c:v>
                </c:pt>
                <c:pt idx="246">
                  <c:v>280.4011012030881</c:v>
                </c:pt>
                <c:pt idx="247">
                  <c:v>354.49773759602317</c:v>
                </c:pt>
                <c:pt idx="248">
                  <c:v>358.07857074739479</c:v>
                </c:pt>
                <c:pt idx="249">
                  <c:v>362.50525432233155</c:v>
                </c:pt>
                <c:pt idx="250">
                  <c:v>301.31466165653677</c:v>
                </c:pt>
                <c:pt idx="251">
                  <c:v>206.30446481015309</c:v>
                </c:pt>
                <c:pt idx="252">
                  <c:v>305.09998000073313</c:v>
                </c:pt>
                <c:pt idx="253">
                  <c:v>238.19997329852097</c:v>
                </c:pt>
                <c:pt idx="254">
                  <c:v>329.79885879837815</c:v>
                </c:pt>
                <c:pt idx="255">
                  <c:v>374.76993281873149</c:v>
                </c:pt>
              </c:numCache>
            </c:numRef>
          </c:xVal>
          <c:yVal>
            <c:numRef>
              <c:f>'Artsy -original regression'!$I$2:$I$257</c:f>
              <c:numCache>
                <c:formatCode>General</c:formatCode>
                <c:ptCount val="256"/>
                <c:pt idx="0">
                  <c:v>47.320550235925879</c:v>
                </c:pt>
                <c:pt idx="1">
                  <c:v>-7.1011134101193534</c:v>
                </c:pt>
                <c:pt idx="2">
                  <c:v>-16.139441219152246</c:v>
                </c:pt>
                <c:pt idx="3">
                  <c:v>86.903909849942409</c:v>
                </c:pt>
                <c:pt idx="4">
                  <c:v>-58.599014607352956</c:v>
                </c:pt>
                <c:pt idx="5">
                  <c:v>-4.6394412191522463</c:v>
                </c:pt>
                <c:pt idx="6">
                  <c:v>-6.6190807821575959</c:v>
                </c:pt>
                <c:pt idx="7">
                  <c:v>-14.822217522630638</c:v>
                </c:pt>
                <c:pt idx="8">
                  <c:v>8.3671854260058751</c:v>
                </c:pt>
                <c:pt idx="9">
                  <c:v>-10.369436946691309</c:v>
                </c:pt>
                <c:pt idx="10">
                  <c:v>29.127767497992863</c:v>
                </c:pt>
                <c:pt idx="11">
                  <c:v>70.110014785515318</c:v>
                </c:pt>
                <c:pt idx="12">
                  <c:v>-0.83832001679729728</c:v>
                </c:pt>
                <c:pt idx="13">
                  <c:v>-12.681682734098104</c:v>
                </c:pt>
                <c:pt idx="14">
                  <c:v>8.5988987969118966</c:v>
                </c:pt>
                <c:pt idx="15">
                  <c:v>3.5123285897931282</c:v>
                </c:pt>
                <c:pt idx="16">
                  <c:v>25.516648737044136</c:v>
                </c:pt>
                <c:pt idx="17">
                  <c:v>18.749440019899026</c:v>
                </c:pt>
                <c:pt idx="18">
                  <c:v>-25.571111299652159</c:v>
                </c:pt>
                <c:pt idx="19">
                  <c:v>13.996656392201885</c:v>
                </c:pt>
                <c:pt idx="20">
                  <c:v>18.860558780847754</c:v>
                </c:pt>
                <c:pt idx="21">
                  <c:v>41.928888700347841</c:v>
                </c:pt>
                <c:pt idx="22">
                  <c:v>-0.62355299215204241</c:v>
                </c:pt>
                <c:pt idx="23">
                  <c:v>-2.3619196162244691</c:v>
                </c:pt>
                <c:pt idx="24">
                  <c:v>-34.681039372648968</c:v>
                </c:pt>
                <c:pt idx="25">
                  <c:v>23.29759384496856</c:v>
                </c:pt>
                <c:pt idx="26">
                  <c:v>7.8605587808477537</c:v>
                </c:pt>
                <c:pt idx="27">
                  <c:v>11.724461169493622</c:v>
                </c:pt>
                <c:pt idx="28">
                  <c:v>-16.477197924678194</c:v>
                </c:pt>
                <c:pt idx="29">
                  <c:v>2.600032206298124</c:v>
                </c:pt>
                <c:pt idx="30">
                  <c:v>2.7061290384129677</c:v>
                </c:pt>
                <c:pt idx="31">
                  <c:v>1.6880184635385831</c:v>
                </c:pt>
                <c:pt idx="32">
                  <c:v>-8.8638461937054558</c:v>
                </c:pt>
                <c:pt idx="33">
                  <c:v>-57.215537940742308</c:v>
                </c:pt>
                <c:pt idx="34">
                  <c:v>-31.21217156133207</c:v>
                </c:pt>
                <c:pt idx="35">
                  <c:v>7.3183172659018965</c:v>
                </c:pt>
                <c:pt idx="36">
                  <c:v>25.454414877256056</c:v>
                </c:pt>
                <c:pt idx="37">
                  <c:v>-9.3577229475856711</c:v>
                </c:pt>
                <c:pt idx="38">
                  <c:v>-4.4071963846910478</c:v>
                </c:pt>
                <c:pt idx="39">
                  <c:v>-25.840552986821251</c:v>
                </c:pt>
                <c:pt idx="40">
                  <c:v>-28.552812742939437</c:v>
                </c:pt>
                <c:pt idx="41">
                  <c:v>-42.071054021086468</c:v>
                </c:pt>
                <c:pt idx="42">
                  <c:v>-27.459445212200649</c:v>
                </c:pt>
                <c:pt idx="43">
                  <c:v>-3.1699089430708796</c:v>
                </c:pt>
                <c:pt idx="44">
                  <c:v>11.086716670998896</c:v>
                </c:pt>
                <c:pt idx="45">
                  <c:v>-30.252762857967014</c:v>
                </c:pt>
                <c:pt idx="46">
                  <c:v>-43.805504186474991</c:v>
                </c:pt>
                <c:pt idx="47">
                  <c:v>69.598898796911897</c:v>
                </c:pt>
                <c:pt idx="48">
                  <c:v>83.114509241259384</c:v>
                </c:pt>
                <c:pt idx="49">
                  <c:v>-82.531929712788497</c:v>
                </c:pt>
                <c:pt idx="50">
                  <c:v>15.043373840706806</c:v>
                </c:pt>
                <c:pt idx="51">
                  <c:v>4.6278247765585547</c:v>
                </c:pt>
                <c:pt idx="52">
                  <c:v>34.126447007847958</c:v>
                </c:pt>
                <c:pt idx="53">
                  <c:v>60.500029433952818</c:v>
                </c:pt>
                <c:pt idx="54">
                  <c:v>22.297777594556862</c:v>
                </c:pt>
                <c:pt idx="55">
                  <c:v>-0.79353590230829241</c:v>
                </c:pt>
                <c:pt idx="56">
                  <c:v>-12.634665649585145</c:v>
                </c:pt>
                <c:pt idx="57">
                  <c:v>-0.79353590230829241</c:v>
                </c:pt>
                <c:pt idx="58">
                  <c:v>-44.036065405056036</c:v>
                </c:pt>
                <c:pt idx="59">
                  <c:v>-12.681682734098104</c:v>
                </c:pt>
                <c:pt idx="60">
                  <c:v>-21.314661656536771</c:v>
                </c:pt>
                <c:pt idx="61">
                  <c:v>1.8952412476294</c:v>
                </c:pt>
                <c:pt idx="62">
                  <c:v>19.296066654090623</c:v>
                </c:pt>
                <c:pt idx="63">
                  <c:v>-9.2410975409787284</c:v>
                </c:pt>
                <c:pt idx="64">
                  <c:v>-53.619938922247115</c:v>
                </c:pt>
                <c:pt idx="65">
                  <c:v>-2.2755388305063775</c:v>
                </c:pt>
                <c:pt idx="66">
                  <c:v>-24.608856356971899</c:v>
                </c:pt>
                <c:pt idx="67">
                  <c:v>51.471677541796453</c:v>
                </c:pt>
                <c:pt idx="68">
                  <c:v>-0.62557169500956888</c:v>
                </c:pt>
                <c:pt idx="69">
                  <c:v>18.771665334765203</c:v>
                </c:pt>
                <c:pt idx="70">
                  <c:v>-14.705066755295633</c:v>
                </c:pt>
                <c:pt idx="71">
                  <c:v>39.737783367133488</c:v>
                </c:pt>
                <c:pt idx="72">
                  <c:v>-29.850502142710184</c:v>
                </c:pt>
                <c:pt idx="73">
                  <c:v>23.117358557529087</c:v>
                </c:pt>
                <c:pt idx="74">
                  <c:v>-1.5470713249336256</c:v>
                </c:pt>
                <c:pt idx="75">
                  <c:v>11.392872243220012</c:v>
                </c:pt>
                <c:pt idx="76">
                  <c:v>-10.099980000733126</c:v>
                </c:pt>
                <c:pt idx="77">
                  <c:v>11.809246416523706</c:v>
                </c:pt>
                <c:pt idx="78">
                  <c:v>34.958362006497339</c:v>
                </c:pt>
                <c:pt idx="79">
                  <c:v>9.1616799832027027</c:v>
                </c:pt>
                <c:pt idx="80">
                  <c:v>16.861692190233953</c:v>
                </c:pt>
                <c:pt idx="81">
                  <c:v>18.066064223650898</c:v>
                </c:pt>
                <c:pt idx="82">
                  <c:v>-8.4835383437145424</c:v>
                </c:pt>
                <c:pt idx="83">
                  <c:v>84.296460435582333</c:v>
                </c:pt>
                <c:pt idx="84">
                  <c:v>-33.410739545390356</c:v>
                </c:pt>
                <c:pt idx="85">
                  <c:v>70.680308940014299</c:v>
                </c:pt>
                <c:pt idx="86">
                  <c:v>-57.117025604776359</c:v>
                </c:pt>
                <c:pt idx="87">
                  <c:v>30.020562442957129</c:v>
                </c:pt>
                <c:pt idx="88">
                  <c:v>-10.545585122743944</c:v>
                </c:pt>
                <c:pt idx="89">
                  <c:v>21.429241533711206</c:v>
                </c:pt>
                <c:pt idx="90">
                  <c:v>-5.4011012030881034</c:v>
                </c:pt>
                <c:pt idx="91">
                  <c:v>-17.736077612087286</c:v>
                </c:pt>
                <c:pt idx="92">
                  <c:v>-22.275538830506378</c:v>
                </c:pt>
                <c:pt idx="93">
                  <c:v>9.6877922429943624</c:v>
                </c:pt>
                <c:pt idx="94">
                  <c:v>-4.1999732985209732</c:v>
                </c:pt>
                <c:pt idx="95">
                  <c:v>56.375527865628158</c:v>
                </c:pt>
                <c:pt idx="96">
                  <c:v>-16.477197924678194</c:v>
                </c:pt>
                <c:pt idx="97">
                  <c:v>12.771139861617854</c:v>
                </c:pt>
                <c:pt idx="98">
                  <c:v>13.724461169493622</c:v>
                </c:pt>
                <c:pt idx="99">
                  <c:v>32.826999129001223</c:v>
                </c:pt>
                <c:pt idx="100">
                  <c:v>-24.737793773186638</c:v>
                </c:pt>
                <c:pt idx="101">
                  <c:v>-31.964374439198139</c:v>
                </c:pt>
                <c:pt idx="102">
                  <c:v>-35.099980000733126</c:v>
                </c:pt>
                <c:pt idx="103">
                  <c:v>6.6350035635970528</c:v>
                </c:pt>
                <c:pt idx="104">
                  <c:v>-37.161095709924041</c:v>
                </c:pt>
                <c:pt idx="105">
                  <c:v>-21.341100313324034</c:v>
                </c:pt>
                <c:pt idx="106">
                  <c:v>6.1616799832027027</c:v>
                </c:pt>
                <c:pt idx="107">
                  <c:v>-31.453539564417667</c:v>
                </c:pt>
                <c:pt idx="108">
                  <c:v>2.1491433280029355</c:v>
                </c:pt>
                <c:pt idx="109">
                  <c:v>-57.337031791896663</c:v>
                </c:pt>
                <c:pt idx="110">
                  <c:v>-21.65241836206269</c:v>
                </c:pt>
                <c:pt idx="111">
                  <c:v>-31.718872226112524</c:v>
                </c:pt>
                <c:pt idx="112">
                  <c:v>-11.007952861161954</c:v>
                </c:pt>
                <c:pt idx="113">
                  <c:v>-40.14993770154399</c:v>
                </c:pt>
                <c:pt idx="114">
                  <c:v>26.817769939399113</c:v>
                </c:pt>
                <c:pt idx="115">
                  <c:v>14.161679983202703</c:v>
                </c:pt>
                <c:pt idx="116">
                  <c:v>0.72446116949362249</c:v>
                </c:pt>
                <c:pt idx="117">
                  <c:v>15.590569767175879</c:v>
                </c:pt>
                <c:pt idx="118">
                  <c:v>18.996656392201885</c:v>
                </c:pt>
                <c:pt idx="119">
                  <c:v>-22.275538830506378</c:v>
                </c:pt>
                <c:pt idx="120">
                  <c:v>19.598898796911897</c:v>
                </c:pt>
                <c:pt idx="121">
                  <c:v>23.523164068732086</c:v>
                </c:pt>
                <c:pt idx="122">
                  <c:v>54.016461656285458</c:v>
                </c:pt>
                <c:pt idx="123">
                  <c:v>-21.65241836206269</c:v>
                </c:pt>
                <c:pt idx="124">
                  <c:v>-1.249973897217501</c:v>
                </c:pt>
                <c:pt idx="125">
                  <c:v>14.593451902615357</c:v>
                </c:pt>
                <c:pt idx="126">
                  <c:v>-7.5289060880257068</c:v>
                </c:pt>
                <c:pt idx="127">
                  <c:v>4.274512903368759</c:v>
                </c:pt>
                <c:pt idx="128">
                  <c:v>24.300026701479027</c:v>
                </c:pt>
                <c:pt idx="129">
                  <c:v>38.236646626576885</c:v>
                </c:pt>
                <c:pt idx="130">
                  <c:v>24.206464097691708</c:v>
                </c:pt>
                <c:pt idx="131">
                  <c:v>-28.503817518837025</c:v>
                </c:pt>
                <c:pt idx="132">
                  <c:v>3.2506068526135437</c:v>
                </c:pt>
                <c:pt idx="133">
                  <c:v>-13.067744920241921</c:v>
                </c:pt>
                <c:pt idx="134">
                  <c:v>-16.530202594864136</c:v>
                </c:pt>
                <c:pt idx="135">
                  <c:v>-6.1094558497416642</c:v>
                </c:pt>
                <c:pt idx="136">
                  <c:v>70.65757919653106</c:v>
                </c:pt>
                <c:pt idx="137">
                  <c:v>19.754215589466128</c:v>
                </c:pt>
                <c:pt idx="138">
                  <c:v>29.110024260072777</c:v>
                </c:pt>
                <c:pt idx="139">
                  <c:v>-2.3044648101530925</c:v>
                </c:pt>
                <c:pt idx="140">
                  <c:v>-6.0849503062166832</c:v>
                </c:pt>
                <c:pt idx="141">
                  <c:v>20.042787757823362</c:v>
                </c:pt>
                <c:pt idx="142">
                  <c:v>10.452794751103056</c:v>
                </c:pt>
                <c:pt idx="143">
                  <c:v>-33.410739545390356</c:v>
                </c:pt>
                <c:pt idx="144">
                  <c:v>75.803383606331806</c:v>
                </c:pt>
                <c:pt idx="145">
                  <c:v>4.1616799832027027</c:v>
                </c:pt>
                <c:pt idx="146">
                  <c:v>68.949452226930276</c:v>
                </c:pt>
                <c:pt idx="147">
                  <c:v>16.330593424879169</c:v>
                </c:pt>
                <c:pt idx="148">
                  <c:v>-25.942812132587875</c:v>
                </c:pt>
                <c:pt idx="149">
                  <c:v>8.0689000176150216</c:v>
                </c:pt>
                <c:pt idx="150">
                  <c:v>22.463813263052515</c:v>
                </c:pt>
                <c:pt idx="151">
                  <c:v>43.203559504738337</c:v>
                </c:pt>
                <c:pt idx="152">
                  <c:v>-20.071054021086468</c:v>
                </c:pt>
                <c:pt idx="153">
                  <c:v>56.259449785524026</c:v>
                </c:pt>
                <c:pt idx="154">
                  <c:v>-22.275538830506378</c:v>
                </c:pt>
                <c:pt idx="155">
                  <c:v>-8.8638461937054558</c:v>
                </c:pt>
                <c:pt idx="156">
                  <c:v>-59.004458427224904</c:v>
                </c:pt>
                <c:pt idx="157">
                  <c:v>38.823923277676784</c:v>
                </c:pt>
                <c:pt idx="158">
                  <c:v>14.887590182859185</c:v>
                </c:pt>
                <c:pt idx="159">
                  <c:v>-26.286065405056036</c:v>
                </c:pt>
                <c:pt idx="160">
                  <c:v>-32.877974032432292</c:v>
                </c:pt>
                <c:pt idx="161">
                  <c:v>-14.831311477206157</c:v>
                </c:pt>
                <c:pt idx="162">
                  <c:v>18.73759628637481</c:v>
                </c:pt>
                <c:pt idx="163">
                  <c:v>-28.169987324951876</c:v>
                </c:pt>
                <c:pt idx="164">
                  <c:v>4.4292655749481185</c:v>
                </c:pt>
                <c:pt idx="165">
                  <c:v>-39.965477331006241</c:v>
                </c:pt>
                <c:pt idx="166">
                  <c:v>26.8981398626062</c:v>
                </c:pt>
                <c:pt idx="167">
                  <c:v>13.996656392201885</c:v>
                </c:pt>
                <c:pt idx="168">
                  <c:v>42.463934594943964</c:v>
                </c:pt>
                <c:pt idx="169">
                  <c:v>3.4080693974474059</c:v>
                </c:pt>
                <c:pt idx="170">
                  <c:v>27.298911003943147</c:v>
                </c:pt>
                <c:pt idx="171">
                  <c:v>66.34942415763993</c:v>
                </c:pt>
                <c:pt idx="172">
                  <c:v>-14.380561531743126</c:v>
                </c:pt>
                <c:pt idx="173">
                  <c:v>26.860558780847754</c:v>
                </c:pt>
                <c:pt idx="174">
                  <c:v>-12.51393760740379</c:v>
                </c:pt>
                <c:pt idx="175">
                  <c:v>-25.178863681190649</c:v>
                </c:pt>
                <c:pt idx="176">
                  <c:v>-15.617953471513516</c:v>
                </c:pt>
                <c:pt idx="177">
                  <c:v>-45.099980000733126</c:v>
                </c:pt>
                <c:pt idx="178">
                  <c:v>3.5241127210556726</c:v>
                </c:pt>
                <c:pt idx="179">
                  <c:v>30.566954908959616</c:v>
                </c:pt>
                <c:pt idx="180">
                  <c:v>-28.679675380459798</c:v>
                </c:pt>
                <c:pt idx="181">
                  <c:v>-36.702188982114876</c:v>
                </c:pt>
                <c:pt idx="182">
                  <c:v>18.075110380242535</c:v>
                </c:pt>
                <c:pt idx="183">
                  <c:v>1.1477836980724874</c:v>
                </c:pt>
                <c:pt idx="184">
                  <c:v>38.823923277676784</c:v>
                </c:pt>
                <c:pt idx="185">
                  <c:v>98.862247755539329</c:v>
                </c:pt>
                <c:pt idx="186">
                  <c:v>-28.552812742939437</c:v>
                </c:pt>
                <c:pt idx="187">
                  <c:v>29.317582858640435</c:v>
                </c:pt>
                <c:pt idx="188">
                  <c:v>-66.169436667278774</c:v>
                </c:pt>
                <c:pt idx="189">
                  <c:v>-80.808793553852411</c:v>
                </c:pt>
                <c:pt idx="190">
                  <c:v>-16.523881947915157</c:v>
                </c:pt>
                <c:pt idx="191">
                  <c:v>-32.679966572998751</c:v>
                </c:pt>
                <c:pt idx="192">
                  <c:v>-3.0340007531173399</c:v>
                </c:pt>
                <c:pt idx="193">
                  <c:v>-22.624958851138558</c:v>
                </c:pt>
                <c:pt idx="194">
                  <c:v>61.40534289533673</c:v>
                </c:pt>
                <c:pt idx="195">
                  <c:v>-36.848855255569646</c:v>
                </c:pt>
                <c:pt idx="196">
                  <c:v>-14.856072729274786</c:v>
                </c:pt>
                <c:pt idx="197">
                  <c:v>-16.32393516599754</c:v>
                </c:pt>
                <c:pt idx="198">
                  <c:v>1.6684764287137455</c:v>
                </c:pt>
                <c:pt idx="199">
                  <c:v>23.357778484320988</c:v>
                </c:pt>
                <c:pt idx="200">
                  <c:v>-9.84333994568874</c:v>
                </c:pt>
                <c:pt idx="201">
                  <c:v>41.516461656285458</c:v>
                </c:pt>
                <c:pt idx="202">
                  <c:v>-10.466314214801116</c:v>
                </c:pt>
                <c:pt idx="203">
                  <c:v>11.93612476595203</c:v>
                </c:pt>
                <c:pt idx="204">
                  <c:v>-97.290934276533335</c:v>
                </c:pt>
                <c:pt idx="205">
                  <c:v>2.7730402234847418</c:v>
                </c:pt>
                <c:pt idx="206">
                  <c:v>-11.116188568002173</c:v>
                </c:pt>
                <c:pt idx="207">
                  <c:v>-23.708790781507133</c:v>
                </c:pt>
                <c:pt idx="208">
                  <c:v>0.72446116949362249</c:v>
                </c:pt>
                <c:pt idx="209">
                  <c:v>31.287242355784485</c:v>
                </c:pt>
                <c:pt idx="210">
                  <c:v>-35.983538343714542</c:v>
                </c:pt>
                <c:pt idx="211">
                  <c:v>-13.913283329001104</c:v>
                </c:pt>
                <c:pt idx="212">
                  <c:v>-4.4977375960231711</c:v>
                </c:pt>
                <c:pt idx="213">
                  <c:v>-49.508272834795548</c:v>
                </c:pt>
                <c:pt idx="214">
                  <c:v>-15.451058903898968</c:v>
                </c:pt>
                <c:pt idx="215">
                  <c:v>41.516461656285458</c:v>
                </c:pt>
                <c:pt idx="216">
                  <c:v>-17.156091039821661</c:v>
                </c:pt>
                <c:pt idx="217">
                  <c:v>-61.970571279520072</c:v>
                </c:pt>
                <c:pt idx="218">
                  <c:v>23.658899686675966</c:v>
                </c:pt>
                <c:pt idx="219">
                  <c:v>25.067766608228737</c:v>
                </c:pt>
                <c:pt idx="220">
                  <c:v>-19.693282108297979</c:v>
                </c:pt>
                <c:pt idx="221">
                  <c:v>-17.215537940742308</c:v>
                </c:pt>
                <c:pt idx="222">
                  <c:v>-27.206018223054343</c:v>
                </c:pt>
                <c:pt idx="223">
                  <c:v>-3.1319238886854066</c:v>
                </c:pt>
                <c:pt idx="224">
                  <c:v>-30.10696352700279</c:v>
                </c:pt>
                <c:pt idx="225">
                  <c:v>19.90719397092775</c:v>
                </c:pt>
                <c:pt idx="226">
                  <c:v>72.040007461296568</c:v>
                </c:pt>
                <c:pt idx="227">
                  <c:v>-2.7135493300426674</c:v>
                </c:pt>
                <c:pt idx="228">
                  <c:v>34.161679983202703</c:v>
                </c:pt>
                <c:pt idx="229">
                  <c:v>-19.681682734098104</c:v>
                </c:pt>
                <c:pt idx="230">
                  <c:v>36.858168051478572</c:v>
                </c:pt>
                <c:pt idx="231">
                  <c:v>-14.79218865117582</c:v>
                </c:pt>
                <c:pt idx="232">
                  <c:v>-4.5455851227439439</c:v>
                </c:pt>
                <c:pt idx="233">
                  <c:v>-22.849919390997115</c:v>
                </c:pt>
                <c:pt idx="234">
                  <c:v>-0.89222484684938763</c:v>
                </c:pt>
                <c:pt idx="235">
                  <c:v>19.685038707455192</c:v>
                </c:pt>
                <c:pt idx="236">
                  <c:v>-1.003343607798115</c:v>
                </c:pt>
                <c:pt idx="237">
                  <c:v>42.597768718695988</c:v>
                </c:pt>
                <c:pt idx="238">
                  <c:v>-23.310505523467384</c:v>
                </c:pt>
                <c:pt idx="239">
                  <c:v>4.520015116454374</c:v>
                </c:pt>
                <c:pt idx="240">
                  <c:v>-36.866082494899786</c:v>
                </c:pt>
                <c:pt idx="241">
                  <c:v>29.551694631640203</c:v>
                </c:pt>
                <c:pt idx="242">
                  <c:v>-58.323347600846489</c:v>
                </c:pt>
                <c:pt idx="243">
                  <c:v>-20.178863681190649</c:v>
                </c:pt>
                <c:pt idx="244">
                  <c:v>-39.873305301657354</c:v>
                </c:pt>
                <c:pt idx="245">
                  <c:v>-41.823700393649915</c:v>
                </c:pt>
                <c:pt idx="246">
                  <c:v>-26.551095099572478</c:v>
                </c:pt>
                <c:pt idx="247">
                  <c:v>-3.5377461409450461</c:v>
                </c:pt>
                <c:pt idx="248">
                  <c:v>38.081432914714583</c:v>
                </c:pt>
                <c:pt idx="249">
                  <c:v>-35.575261646550302</c:v>
                </c:pt>
                <c:pt idx="250">
                  <c:v>15.615331019244479</c:v>
                </c:pt>
                <c:pt idx="251">
                  <c:v>-4.3744721343718425</c:v>
                </c:pt>
                <c:pt idx="252">
                  <c:v>-36.479984883545626</c:v>
                </c:pt>
                <c:pt idx="253">
                  <c:v>1.8000267014790268</c:v>
                </c:pt>
                <c:pt idx="254">
                  <c:v>-2.8688661225968985</c:v>
                </c:pt>
                <c:pt idx="255">
                  <c:v>-28.619938922247115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471728"/>
        <c:axId val="317472120"/>
      </c:scatterChart>
      <c:valAx>
        <c:axId val="317471728"/>
        <c:scaling>
          <c:orientation val="minMax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Fitted Values</a:t>
                </a:r>
              </a:p>
            </c:rich>
          </c:tx>
          <c:layout>
            <c:manualLayout>
              <c:xMode val="edge"/>
              <c:yMode val="edge"/>
              <c:x val="0.40873634945397813"/>
              <c:y val="0.899497487437185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472120"/>
        <c:crosses val="autoZero"/>
        <c:crossBetween val="midCat"/>
      </c:valAx>
      <c:valAx>
        <c:axId val="317472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3.1201248049922026E-2"/>
              <c:y val="0.44472361809045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471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33" r="0.750000000000000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Residual Means, by Grade</a:t>
            </a:r>
          </a:p>
        </c:rich>
      </c:tx>
      <c:layout>
        <c:manualLayout>
          <c:xMode val="edge"/>
          <c:yMode val="edge"/>
          <c:x val="0.34756118257025448"/>
          <c:y val="3.40909563806102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219542694563767E-2"/>
          <c:y val="0.17613660796648611"/>
          <c:w val="0.81097609266392745"/>
          <c:h val="0.681819127612204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'Artsy -original regression'!$N$4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'Artsy -original regression'!$O$3:$V$3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'Artsy -original regression'!$O$4:$V$4</c:f>
              <c:numCache>
                <c:formatCode>0.00</c:formatCode>
                <c:ptCount val="8"/>
                <c:pt idx="0">
                  <c:v>8.4671299600250354</c:v>
                </c:pt>
                <c:pt idx="1">
                  <c:v>3.5544763909092696</c:v>
                </c:pt>
                <c:pt idx="2">
                  <c:v>12.134126495370511</c:v>
                </c:pt>
                <c:pt idx="3">
                  <c:v>-3.6021329015032233</c:v>
                </c:pt>
                <c:pt idx="4">
                  <c:v>-18.540649257985635</c:v>
                </c:pt>
                <c:pt idx="5">
                  <c:v>-6.2122303243785382</c:v>
                </c:pt>
                <c:pt idx="6">
                  <c:v>-8.3073443835580107</c:v>
                </c:pt>
                <c:pt idx="7">
                  <c:v>45.423378723519306</c:v>
                </c:pt>
              </c:numCache>
            </c:numRef>
          </c:val>
        </c:ser>
        <c:ser>
          <c:idx val="1"/>
          <c:order val="1"/>
          <c:tx>
            <c:strRef>
              <c:f>'Artsy -original regression'!$N$6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'Artsy -original regression'!$O$3:$V$3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'Artsy -original regression'!$O$6:$V$6</c:f>
              <c:numCache>
                <c:formatCode>0.00</c:formatCode>
                <c:ptCount val="8"/>
                <c:pt idx="2">
                  <c:v>-5.858539085868939</c:v>
                </c:pt>
                <c:pt idx="3">
                  <c:v>-37.615470082221847</c:v>
                </c:pt>
                <c:pt idx="4">
                  <c:v>-33.32834799092911</c:v>
                </c:pt>
                <c:pt idx="5">
                  <c:v>13.691334590965242</c:v>
                </c:pt>
                <c:pt idx="6">
                  <c:v>3.9581700441583829E-2</c:v>
                </c:pt>
                <c:pt idx="7">
                  <c:v>30.175541203125665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472904"/>
        <c:axId val="317473296"/>
      </c:barChart>
      <c:catAx>
        <c:axId val="31747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43414659998249366"/>
              <c:y val="0.886364865895865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473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17473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Mean Residual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7472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61027749278186"/>
          <c:y val="0.46022791113823791"/>
          <c:w val="6.5853697750153525E-2"/>
          <c:h val="0.110795608236983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33" r="0.75000000000000033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10"/>
              <c:pt idx="0">
                <c:v>-100--80</c:v>
              </c:pt>
              <c:pt idx="1">
                <c:v>-80--60</c:v>
              </c:pt>
              <c:pt idx="2">
                <c:v>-60--40</c:v>
              </c:pt>
              <c:pt idx="3">
                <c:v>-40--20</c:v>
              </c:pt>
              <c:pt idx="4">
                <c:v>-20-0</c:v>
              </c:pt>
              <c:pt idx="5">
                <c:v>0-20</c:v>
              </c:pt>
              <c:pt idx="6">
                <c:v>20-40</c:v>
              </c:pt>
              <c:pt idx="7">
                <c:v>40-60</c:v>
              </c:pt>
              <c:pt idx="8">
                <c:v>60-80</c:v>
              </c:pt>
              <c:pt idx="9">
                <c:v>80-100</c:v>
              </c:pt>
            </c:strLit>
          </c:cat>
          <c:val>
            <c:numLit>
              <c:formatCode>General</c:formatCode>
              <c:ptCount val="10"/>
              <c:pt idx="0">
                <c:v>3</c:v>
              </c:pt>
              <c:pt idx="1">
                <c:v>2</c:v>
              </c:pt>
              <c:pt idx="2">
                <c:v>14</c:v>
              </c:pt>
              <c:pt idx="3">
                <c:v>51</c:v>
              </c:pt>
              <c:pt idx="4">
                <c:v>67</c:v>
              </c:pt>
              <c:pt idx="5">
                <c:v>59</c:v>
              </c:pt>
              <c:pt idx="6">
                <c:v>35</c:v>
              </c:pt>
              <c:pt idx="7">
                <c:v>11</c:v>
              </c:pt>
              <c:pt idx="8">
                <c:v>10</c:v>
              </c:pt>
              <c:pt idx="9">
                <c:v>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474080"/>
        <c:axId val="317474472"/>
      </c:barChart>
      <c:catAx>
        <c:axId val="31747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7474472"/>
        <c:crosses val="autoZero"/>
        <c:auto val="1"/>
        <c:lblAlgn val="ctr"/>
        <c:lblOffset val="100"/>
        <c:noMultiLvlLbl val="0"/>
      </c:catAx>
      <c:valAx>
        <c:axId val="31747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747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22</xdr:row>
      <xdr:rowOff>9525</xdr:rowOff>
    </xdr:from>
    <xdr:to>
      <xdr:col>6</xdr:col>
      <xdr:colOff>9525</xdr:colOff>
      <xdr:row>44</xdr:row>
      <xdr:rowOff>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45</xdr:row>
      <xdr:rowOff>38100</xdr:rowOff>
    </xdr:from>
    <xdr:to>
      <xdr:col>6</xdr:col>
      <xdr:colOff>0</xdr:colOff>
      <xdr:row>69</xdr:row>
      <xdr:rowOff>142875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73</xdr:row>
      <xdr:rowOff>47625</xdr:rowOff>
    </xdr:from>
    <xdr:to>
      <xdr:col>5</xdr:col>
      <xdr:colOff>1171575</xdr:colOff>
      <xdr:row>98</xdr:row>
      <xdr:rowOff>28575</xdr:rowOff>
    </xdr:to>
    <xdr:graphicFrame macro="">
      <xdr:nvGraphicFramePr>
        <xdr:cNvPr id="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209550</xdr:colOff>
      <xdr:row>10</xdr:row>
      <xdr:rowOff>47625</xdr:rowOff>
    </xdr:from>
    <xdr:to>
      <xdr:col>22</xdr:col>
      <xdr:colOff>514350</xdr:colOff>
      <xdr:row>32</xdr:row>
      <xdr:rowOff>9525</xdr:rowOff>
    </xdr:to>
    <xdr:graphicFrame macro="">
      <xdr:nvGraphicFramePr>
        <xdr:cNvPr id="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428625</xdr:colOff>
      <xdr:row>37</xdr:row>
      <xdr:rowOff>38100</xdr:rowOff>
    </xdr:from>
    <xdr:to>
      <xdr:col>32</xdr:col>
      <xdr:colOff>200025</xdr:colOff>
      <xdr:row>55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16/Fall%202008/Week%2011/ARTSY2_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"/>
      <sheetName val="Grade"/>
      <sheetName val="Big Table"/>
      <sheetName val="Tingrade"/>
      <sheetName val="Chart1"/>
      <sheetName val="Regr1"/>
      <sheetName val="Regr2"/>
      <sheetName val="Regr3"/>
      <sheetName val="reg1_complete"/>
      <sheetName val="reg1_new salaries"/>
      <sheetName val="tests of mean by grade"/>
      <sheetName val="average rate by grade"/>
      <sheetName val="ARTSY"/>
    </sheetNames>
    <sheetDataSet>
      <sheetData sheetId="0"/>
      <sheetData sheetId="1">
        <row r="11">
          <cell r="B11" t="str">
            <v>Women</v>
          </cell>
          <cell r="C11" t="str">
            <v>Men</v>
          </cell>
        </row>
        <row r="12">
          <cell r="A12">
            <v>1</v>
          </cell>
          <cell r="B12">
            <v>23</v>
          </cell>
          <cell r="C12">
            <v>0</v>
          </cell>
        </row>
        <row r="13">
          <cell r="A13">
            <v>2</v>
          </cell>
          <cell r="B13">
            <v>51</v>
          </cell>
          <cell r="C13">
            <v>0</v>
          </cell>
        </row>
        <row r="14">
          <cell r="A14">
            <v>3</v>
          </cell>
          <cell r="B14">
            <v>22</v>
          </cell>
          <cell r="C14">
            <v>9</v>
          </cell>
        </row>
        <row r="15">
          <cell r="A15">
            <v>4</v>
          </cell>
          <cell r="B15">
            <v>18</v>
          </cell>
          <cell r="C15">
            <v>5</v>
          </cell>
        </row>
        <row r="16">
          <cell r="A16">
            <v>5</v>
          </cell>
          <cell r="B16">
            <v>24</v>
          </cell>
          <cell r="C16">
            <v>11</v>
          </cell>
        </row>
        <row r="17">
          <cell r="A17">
            <v>6</v>
          </cell>
          <cell r="B17">
            <v>16</v>
          </cell>
          <cell r="C17">
            <v>9</v>
          </cell>
        </row>
        <row r="18">
          <cell r="A18">
            <v>7</v>
          </cell>
          <cell r="B18">
            <v>15</v>
          </cell>
          <cell r="C18">
            <v>35</v>
          </cell>
        </row>
        <row r="19">
          <cell r="A19">
            <v>8</v>
          </cell>
          <cell r="B19">
            <v>2</v>
          </cell>
          <cell r="C19">
            <v>16</v>
          </cell>
        </row>
      </sheetData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C2">
            <v>1</v>
          </cell>
          <cell r="D2">
            <v>1.5</v>
          </cell>
        </row>
        <row r="3">
          <cell r="C3">
            <v>1</v>
          </cell>
          <cell r="D3">
            <v>1.2899999618530273</v>
          </cell>
        </row>
        <row r="4">
          <cell r="C4">
            <v>1</v>
          </cell>
          <cell r="D4">
            <v>2.2100000381469727</v>
          </cell>
        </row>
        <row r="5">
          <cell r="C5">
            <v>1</v>
          </cell>
          <cell r="D5">
            <v>0.95999997854232788</v>
          </cell>
        </row>
        <row r="6">
          <cell r="C6">
            <v>1</v>
          </cell>
          <cell r="D6">
            <v>0.79000002145767212</v>
          </cell>
        </row>
        <row r="7">
          <cell r="C7">
            <v>1</v>
          </cell>
          <cell r="D7">
            <v>0.5</v>
          </cell>
        </row>
        <row r="8">
          <cell r="C8">
            <v>1</v>
          </cell>
          <cell r="D8">
            <v>4.5</v>
          </cell>
        </row>
        <row r="9">
          <cell r="C9">
            <v>1</v>
          </cell>
          <cell r="D9">
            <v>0.20999999344348907</v>
          </cell>
        </row>
        <row r="10">
          <cell r="C10">
            <v>1</v>
          </cell>
          <cell r="D10">
            <v>1.0399999618530273</v>
          </cell>
        </row>
        <row r="11">
          <cell r="C11">
            <v>1</v>
          </cell>
          <cell r="D11">
            <v>1.1299999952316284</v>
          </cell>
        </row>
        <row r="12">
          <cell r="C12">
            <v>1</v>
          </cell>
          <cell r="D12">
            <v>0.5</v>
          </cell>
        </row>
        <row r="13">
          <cell r="C13">
            <v>1</v>
          </cell>
          <cell r="D13">
            <v>1.5</v>
          </cell>
        </row>
        <row r="14">
          <cell r="C14">
            <v>1</v>
          </cell>
          <cell r="D14">
            <v>0.87999999523162842</v>
          </cell>
        </row>
        <row r="15">
          <cell r="C15">
            <v>1</v>
          </cell>
          <cell r="D15">
            <v>1.5</v>
          </cell>
        </row>
        <row r="16">
          <cell r="C16">
            <v>1</v>
          </cell>
          <cell r="D16">
            <v>0.79000002145767212</v>
          </cell>
        </row>
        <row r="17">
          <cell r="C17">
            <v>1</v>
          </cell>
          <cell r="D17">
            <v>1.0399999618530273</v>
          </cell>
        </row>
        <row r="18">
          <cell r="C18">
            <v>1</v>
          </cell>
          <cell r="D18">
            <v>0.28999999165534973</v>
          </cell>
        </row>
        <row r="19">
          <cell r="C19">
            <v>1</v>
          </cell>
          <cell r="D19">
            <v>0.70999997854232788</v>
          </cell>
        </row>
        <row r="20">
          <cell r="C20">
            <v>1</v>
          </cell>
          <cell r="D20">
            <v>4.5</v>
          </cell>
        </row>
        <row r="21">
          <cell r="C21">
            <v>1</v>
          </cell>
          <cell r="D21">
            <v>0.79000002145767212</v>
          </cell>
        </row>
        <row r="22">
          <cell r="C22">
            <v>1</v>
          </cell>
          <cell r="D22">
            <v>0.87999999523162842</v>
          </cell>
        </row>
        <row r="23">
          <cell r="C23">
            <v>1</v>
          </cell>
          <cell r="D23">
            <v>3.5</v>
          </cell>
        </row>
        <row r="24">
          <cell r="C24">
            <v>1</v>
          </cell>
          <cell r="D24">
            <v>0.5</v>
          </cell>
        </row>
        <row r="25">
          <cell r="C25">
            <v>2</v>
          </cell>
          <cell r="D25">
            <v>1.5</v>
          </cell>
        </row>
        <row r="26">
          <cell r="C26">
            <v>2</v>
          </cell>
          <cell r="D26">
            <v>1.5</v>
          </cell>
        </row>
        <row r="27">
          <cell r="C27">
            <v>2</v>
          </cell>
          <cell r="D27">
            <v>1.5</v>
          </cell>
        </row>
        <row r="28">
          <cell r="C28">
            <v>2</v>
          </cell>
          <cell r="D28">
            <v>1.1299999952316284</v>
          </cell>
        </row>
        <row r="29">
          <cell r="C29">
            <v>2</v>
          </cell>
          <cell r="D29">
            <v>0.79000002145767212</v>
          </cell>
        </row>
        <row r="30">
          <cell r="C30">
            <v>2</v>
          </cell>
          <cell r="D30">
            <v>1.5</v>
          </cell>
        </row>
        <row r="31">
          <cell r="C31">
            <v>2</v>
          </cell>
          <cell r="D31">
            <v>0.5</v>
          </cell>
        </row>
        <row r="32">
          <cell r="C32">
            <v>2</v>
          </cell>
          <cell r="D32">
            <v>1.5</v>
          </cell>
        </row>
        <row r="33">
          <cell r="C33">
            <v>2</v>
          </cell>
          <cell r="D33">
            <v>0.70999997854232788</v>
          </cell>
        </row>
        <row r="34">
          <cell r="C34">
            <v>2</v>
          </cell>
          <cell r="D34">
            <v>1.5</v>
          </cell>
        </row>
        <row r="35">
          <cell r="C35">
            <v>2</v>
          </cell>
          <cell r="D35">
            <v>2.5</v>
          </cell>
        </row>
        <row r="36">
          <cell r="C36">
            <v>2</v>
          </cell>
          <cell r="D36">
            <v>0.20999999344348907</v>
          </cell>
        </row>
        <row r="37">
          <cell r="C37">
            <v>2</v>
          </cell>
          <cell r="D37">
            <v>0.79000002145767212</v>
          </cell>
        </row>
        <row r="38">
          <cell r="C38">
            <v>2</v>
          </cell>
          <cell r="D38">
            <v>0.28999999165534973</v>
          </cell>
        </row>
        <row r="39">
          <cell r="C39">
            <v>2</v>
          </cell>
          <cell r="D39">
            <v>2.5</v>
          </cell>
        </row>
        <row r="40">
          <cell r="C40">
            <v>2</v>
          </cell>
          <cell r="D40">
            <v>0.87999999523162842</v>
          </cell>
        </row>
        <row r="41">
          <cell r="C41">
            <v>2</v>
          </cell>
          <cell r="D41">
            <v>1.6299999952316284</v>
          </cell>
        </row>
        <row r="42">
          <cell r="C42">
            <v>2</v>
          </cell>
          <cell r="D42">
            <v>1.5</v>
          </cell>
        </row>
        <row r="43">
          <cell r="C43">
            <v>2</v>
          </cell>
          <cell r="D43">
            <v>2.5</v>
          </cell>
        </row>
        <row r="44">
          <cell r="C44">
            <v>2</v>
          </cell>
          <cell r="D44">
            <v>1.2100000381469727</v>
          </cell>
        </row>
        <row r="45">
          <cell r="C45">
            <v>2</v>
          </cell>
          <cell r="D45">
            <v>2.5</v>
          </cell>
        </row>
        <row r="46">
          <cell r="C46">
            <v>2</v>
          </cell>
          <cell r="D46">
            <v>0.12999999523162842</v>
          </cell>
        </row>
        <row r="47">
          <cell r="C47">
            <v>2</v>
          </cell>
          <cell r="D47">
            <v>1.2899999618530273</v>
          </cell>
        </row>
        <row r="48">
          <cell r="C48">
            <v>2</v>
          </cell>
          <cell r="D48">
            <v>2.5</v>
          </cell>
        </row>
        <row r="49">
          <cell r="C49">
            <v>2</v>
          </cell>
          <cell r="D49">
            <v>1.5</v>
          </cell>
        </row>
        <row r="50">
          <cell r="C50">
            <v>2</v>
          </cell>
          <cell r="D50">
            <v>0.5</v>
          </cell>
        </row>
        <row r="51">
          <cell r="C51">
            <v>2</v>
          </cell>
          <cell r="D51">
            <v>2.5</v>
          </cell>
        </row>
        <row r="52">
          <cell r="C52">
            <v>2</v>
          </cell>
          <cell r="D52">
            <v>1.0399999618530273</v>
          </cell>
        </row>
        <row r="53">
          <cell r="C53">
            <v>2</v>
          </cell>
          <cell r="D53">
            <v>1.7899999618530273</v>
          </cell>
        </row>
        <row r="54">
          <cell r="C54">
            <v>2</v>
          </cell>
          <cell r="D54">
            <v>1.2100000381469727</v>
          </cell>
        </row>
        <row r="55">
          <cell r="C55">
            <v>2</v>
          </cell>
          <cell r="D55">
            <v>0.5</v>
          </cell>
        </row>
        <row r="56">
          <cell r="C56">
            <v>2</v>
          </cell>
          <cell r="D56">
            <v>1.2100000381469727</v>
          </cell>
        </row>
        <row r="57">
          <cell r="C57">
            <v>2</v>
          </cell>
          <cell r="D57">
            <v>0.79000002145767212</v>
          </cell>
        </row>
        <row r="58">
          <cell r="C58">
            <v>2</v>
          </cell>
          <cell r="D58">
            <v>2.5</v>
          </cell>
        </row>
        <row r="59">
          <cell r="C59">
            <v>2</v>
          </cell>
          <cell r="D59">
            <v>3.9999999105930328E-2</v>
          </cell>
        </row>
        <row r="60">
          <cell r="C60">
            <v>2</v>
          </cell>
          <cell r="D60">
            <v>0.5</v>
          </cell>
        </row>
        <row r="61">
          <cell r="C61">
            <v>2</v>
          </cell>
          <cell r="D61">
            <v>0.70999997854232788</v>
          </cell>
        </row>
        <row r="62">
          <cell r="C62">
            <v>2</v>
          </cell>
          <cell r="D62">
            <v>1.5</v>
          </cell>
        </row>
        <row r="63">
          <cell r="C63">
            <v>2</v>
          </cell>
          <cell r="D63">
            <v>1.5399999618530273</v>
          </cell>
        </row>
        <row r="64">
          <cell r="C64">
            <v>2</v>
          </cell>
          <cell r="D64">
            <v>0.79000002145767212</v>
          </cell>
        </row>
        <row r="65">
          <cell r="C65">
            <v>2</v>
          </cell>
          <cell r="D65">
            <v>0.20999999344348907</v>
          </cell>
        </row>
        <row r="66">
          <cell r="C66">
            <v>2</v>
          </cell>
          <cell r="D66">
            <v>1.4600000381469727</v>
          </cell>
        </row>
        <row r="67">
          <cell r="C67">
            <v>2</v>
          </cell>
          <cell r="D67">
            <v>0.5</v>
          </cell>
        </row>
        <row r="68">
          <cell r="C68">
            <v>2</v>
          </cell>
          <cell r="D68">
            <v>0.20999999344348907</v>
          </cell>
        </row>
        <row r="69">
          <cell r="C69">
            <v>2</v>
          </cell>
          <cell r="D69">
            <v>2.2899999618530273</v>
          </cell>
        </row>
        <row r="70">
          <cell r="C70">
            <v>2</v>
          </cell>
          <cell r="D70">
            <v>0.54000002145767212</v>
          </cell>
        </row>
        <row r="71">
          <cell r="C71">
            <v>2</v>
          </cell>
          <cell r="D71">
            <v>2.5</v>
          </cell>
        </row>
        <row r="72">
          <cell r="C72">
            <v>2</v>
          </cell>
          <cell r="D72">
            <v>0.70999997854232788</v>
          </cell>
        </row>
        <row r="73">
          <cell r="C73">
            <v>2</v>
          </cell>
          <cell r="D73">
            <v>0.79000002145767212</v>
          </cell>
        </row>
        <row r="74">
          <cell r="C74">
            <v>2</v>
          </cell>
          <cell r="D74">
            <v>0.5</v>
          </cell>
        </row>
        <row r="75">
          <cell r="C75">
            <v>2</v>
          </cell>
          <cell r="D75">
            <v>1.2100000381469727</v>
          </cell>
        </row>
        <row r="76">
          <cell r="C76">
            <v>3</v>
          </cell>
          <cell r="D76">
            <v>0.5</v>
          </cell>
        </row>
        <row r="77">
          <cell r="C77">
            <v>3</v>
          </cell>
          <cell r="D77">
            <v>1.5</v>
          </cell>
        </row>
        <row r="78">
          <cell r="C78">
            <v>3</v>
          </cell>
          <cell r="D78">
            <v>0.54000002145767212</v>
          </cell>
        </row>
        <row r="79">
          <cell r="C79">
            <v>3</v>
          </cell>
          <cell r="D79">
            <v>0.62999999523162842</v>
          </cell>
        </row>
        <row r="80">
          <cell r="C80">
            <v>3</v>
          </cell>
          <cell r="D80">
            <v>0.5</v>
          </cell>
        </row>
        <row r="81">
          <cell r="C81">
            <v>3</v>
          </cell>
          <cell r="D81">
            <v>5</v>
          </cell>
        </row>
        <row r="82">
          <cell r="C82">
            <v>3</v>
          </cell>
          <cell r="D82">
            <v>0.87999999523162842</v>
          </cell>
        </row>
        <row r="83">
          <cell r="C83">
            <v>3</v>
          </cell>
          <cell r="D83">
            <v>1.5</v>
          </cell>
        </row>
        <row r="84">
          <cell r="C84">
            <v>3</v>
          </cell>
          <cell r="D84">
            <v>1.5</v>
          </cell>
        </row>
        <row r="85">
          <cell r="C85">
            <v>3</v>
          </cell>
          <cell r="D85">
            <v>1.5</v>
          </cell>
        </row>
        <row r="86">
          <cell r="C86">
            <v>3</v>
          </cell>
          <cell r="D86">
            <v>1.5</v>
          </cell>
        </row>
        <row r="87">
          <cell r="C87">
            <v>3</v>
          </cell>
          <cell r="D87">
            <v>0.5</v>
          </cell>
        </row>
        <row r="88">
          <cell r="C88">
            <v>3</v>
          </cell>
          <cell r="D88">
            <v>1.5</v>
          </cell>
        </row>
        <row r="89">
          <cell r="C89">
            <v>3</v>
          </cell>
          <cell r="D89">
            <v>1.5</v>
          </cell>
        </row>
        <row r="90">
          <cell r="C90">
            <v>3</v>
          </cell>
          <cell r="D90">
            <v>1.5</v>
          </cell>
        </row>
        <row r="91">
          <cell r="C91">
            <v>3</v>
          </cell>
          <cell r="D91">
            <v>0.12999999523162842</v>
          </cell>
        </row>
        <row r="92">
          <cell r="C92">
            <v>3</v>
          </cell>
          <cell r="D92">
            <v>0.5</v>
          </cell>
        </row>
        <row r="93">
          <cell r="C93">
            <v>3</v>
          </cell>
          <cell r="D93">
            <v>0.5</v>
          </cell>
        </row>
        <row r="94">
          <cell r="C94">
            <v>3</v>
          </cell>
          <cell r="D94">
            <v>1.5</v>
          </cell>
        </row>
        <row r="95">
          <cell r="C95">
            <v>3</v>
          </cell>
          <cell r="D95">
            <v>0.5</v>
          </cell>
        </row>
        <row r="96">
          <cell r="C96">
            <v>3</v>
          </cell>
          <cell r="D96">
            <v>1.5</v>
          </cell>
        </row>
        <row r="97">
          <cell r="C97">
            <v>3</v>
          </cell>
          <cell r="D97">
            <v>5</v>
          </cell>
        </row>
        <row r="98">
          <cell r="C98">
            <v>4</v>
          </cell>
          <cell r="D98">
            <v>0.5</v>
          </cell>
        </row>
        <row r="99">
          <cell r="C99">
            <v>4</v>
          </cell>
          <cell r="D99">
            <v>0.5</v>
          </cell>
        </row>
        <row r="100">
          <cell r="C100">
            <v>4</v>
          </cell>
          <cell r="D100">
            <v>0.5</v>
          </cell>
        </row>
        <row r="101">
          <cell r="C101">
            <v>4</v>
          </cell>
          <cell r="D101">
            <v>0.5</v>
          </cell>
        </row>
        <row r="102">
          <cell r="C102">
            <v>4</v>
          </cell>
          <cell r="D102">
            <v>0.12999999523162842</v>
          </cell>
        </row>
        <row r="103">
          <cell r="C103">
            <v>4</v>
          </cell>
          <cell r="D103">
            <v>0.12999999523162842</v>
          </cell>
        </row>
        <row r="104">
          <cell r="C104">
            <v>4</v>
          </cell>
          <cell r="D104">
            <v>0.12999999523162842</v>
          </cell>
        </row>
        <row r="105">
          <cell r="C105">
            <v>4</v>
          </cell>
          <cell r="D105">
            <v>0.5</v>
          </cell>
        </row>
        <row r="106">
          <cell r="C106">
            <v>4</v>
          </cell>
          <cell r="D106">
            <v>0.5</v>
          </cell>
        </row>
        <row r="107">
          <cell r="C107">
            <v>4</v>
          </cell>
          <cell r="D107">
            <v>0.5</v>
          </cell>
        </row>
        <row r="108">
          <cell r="C108">
            <v>4</v>
          </cell>
          <cell r="D108">
            <v>2.2100000381469727</v>
          </cell>
        </row>
        <row r="109">
          <cell r="C109">
            <v>4</v>
          </cell>
          <cell r="D109">
            <v>1.5</v>
          </cell>
        </row>
        <row r="110">
          <cell r="C110">
            <v>4</v>
          </cell>
          <cell r="D110">
            <v>0.12999999523162842</v>
          </cell>
        </row>
        <row r="111">
          <cell r="C111">
            <v>4</v>
          </cell>
          <cell r="D111">
            <v>0.5</v>
          </cell>
        </row>
        <row r="112">
          <cell r="C112">
            <v>4</v>
          </cell>
          <cell r="D112">
            <v>0.5</v>
          </cell>
        </row>
        <row r="113">
          <cell r="C113">
            <v>4</v>
          </cell>
          <cell r="D113">
            <v>0.70999997854232788</v>
          </cell>
        </row>
        <row r="114">
          <cell r="C114">
            <v>4</v>
          </cell>
          <cell r="D114">
            <v>0.95999997854232788</v>
          </cell>
        </row>
        <row r="115">
          <cell r="C115">
            <v>4</v>
          </cell>
          <cell r="D115">
            <v>0.5</v>
          </cell>
        </row>
        <row r="116">
          <cell r="C116">
            <v>5</v>
          </cell>
          <cell r="D116">
            <v>0.5</v>
          </cell>
        </row>
        <row r="117">
          <cell r="C117">
            <v>5</v>
          </cell>
          <cell r="D117">
            <v>2.5</v>
          </cell>
        </row>
        <row r="118">
          <cell r="C118">
            <v>5</v>
          </cell>
          <cell r="D118">
            <v>2.5</v>
          </cell>
        </row>
        <row r="119">
          <cell r="C119">
            <v>5</v>
          </cell>
          <cell r="D119">
            <v>1.5</v>
          </cell>
        </row>
        <row r="120">
          <cell r="C120">
            <v>5</v>
          </cell>
          <cell r="D120">
            <v>0.5</v>
          </cell>
        </row>
        <row r="121">
          <cell r="C121">
            <v>5</v>
          </cell>
          <cell r="D121">
            <v>1.5</v>
          </cell>
        </row>
        <row r="122">
          <cell r="C122">
            <v>5</v>
          </cell>
          <cell r="D122">
            <v>0.5</v>
          </cell>
        </row>
        <row r="123">
          <cell r="C123">
            <v>5</v>
          </cell>
          <cell r="D123">
            <v>0.5</v>
          </cell>
        </row>
        <row r="124">
          <cell r="C124">
            <v>5</v>
          </cell>
          <cell r="D124">
            <v>0.79000002145767212</v>
          </cell>
        </row>
        <row r="125">
          <cell r="C125">
            <v>5</v>
          </cell>
          <cell r="D125">
            <v>1.5</v>
          </cell>
        </row>
        <row r="126">
          <cell r="C126">
            <v>5</v>
          </cell>
          <cell r="D126">
            <v>0.5</v>
          </cell>
        </row>
        <row r="127">
          <cell r="C127">
            <v>5</v>
          </cell>
          <cell r="D127">
            <v>1.5</v>
          </cell>
        </row>
        <row r="128">
          <cell r="C128">
            <v>5</v>
          </cell>
          <cell r="D128">
            <v>0.5</v>
          </cell>
        </row>
        <row r="129">
          <cell r="C129">
            <v>5</v>
          </cell>
          <cell r="D129">
            <v>0.5</v>
          </cell>
        </row>
        <row r="130">
          <cell r="C130">
            <v>5</v>
          </cell>
          <cell r="D130">
            <v>1.5</v>
          </cell>
        </row>
        <row r="131">
          <cell r="C131">
            <v>5</v>
          </cell>
          <cell r="D131">
            <v>1.5399999618530273</v>
          </cell>
        </row>
        <row r="132">
          <cell r="C132">
            <v>5</v>
          </cell>
          <cell r="D132">
            <v>3.5</v>
          </cell>
        </row>
        <row r="133">
          <cell r="C133">
            <v>5</v>
          </cell>
          <cell r="D133">
            <v>1.5</v>
          </cell>
        </row>
        <row r="134">
          <cell r="C134">
            <v>5</v>
          </cell>
          <cell r="D134">
            <v>4.9600000381469727</v>
          </cell>
        </row>
        <row r="135">
          <cell r="C135">
            <v>5</v>
          </cell>
          <cell r="D135">
            <v>2.5</v>
          </cell>
        </row>
        <row r="136">
          <cell r="C136">
            <v>5</v>
          </cell>
          <cell r="D136">
            <v>0.20999999344348907</v>
          </cell>
        </row>
        <row r="137">
          <cell r="C137">
            <v>5</v>
          </cell>
          <cell r="D137">
            <v>0.5</v>
          </cell>
        </row>
        <row r="138">
          <cell r="C138">
            <v>5</v>
          </cell>
          <cell r="D138">
            <v>1.5</v>
          </cell>
        </row>
        <row r="139">
          <cell r="C139">
            <v>5</v>
          </cell>
          <cell r="D139">
            <v>0.5</v>
          </cell>
        </row>
        <row r="140">
          <cell r="C140">
            <v>6</v>
          </cell>
          <cell r="D140">
            <v>2.5</v>
          </cell>
        </row>
        <row r="141">
          <cell r="C141">
            <v>6</v>
          </cell>
          <cell r="D141">
            <v>2.5</v>
          </cell>
        </row>
        <row r="142">
          <cell r="C142">
            <v>6</v>
          </cell>
          <cell r="D142">
            <v>0.5</v>
          </cell>
        </row>
        <row r="143">
          <cell r="C143">
            <v>6</v>
          </cell>
          <cell r="D143">
            <v>0.5</v>
          </cell>
        </row>
        <row r="144">
          <cell r="C144">
            <v>6</v>
          </cell>
          <cell r="D144">
            <v>1.5</v>
          </cell>
        </row>
        <row r="145">
          <cell r="C145">
            <v>6</v>
          </cell>
          <cell r="D145">
            <v>2.5</v>
          </cell>
        </row>
        <row r="146">
          <cell r="C146">
            <v>6</v>
          </cell>
          <cell r="D146">
            <v>5</v>
          </cell>
        </row>
        <row r="147">
          <cell r="C147">
            <v>6</v>
          </cell>
          <cell r="D147">
            <v>0.87999999523162842</v>
          </cell>
        </row>
        <row r="148">
          <cell r="C148">
            <v>6</v>
          </cell>
          <cell r="D148">
            <v>0.5</v>
          </cell>
        </row>
        <row r="149">
          <cell r="C149">
            <v>6</v>
          </cell>
          <cell r="D149">
            <v>1.5</v>
          </cell>
        </row>
        <row r="150">
          <cell r="C150">
            <v>6</v>
          </cell>
          <cell r="D150">
            <v>2.5</v>
          </cell>
        </row>
        <row r="151">
          <cell r="C151">
            <v>6</v>
          </cell>
          <cell r="D151">
            <v>0.375</v>
          </cell>
        </row>
        <row r="152">
          <cell r="C152">
            <v>6</v>
          </cell>
          <cell r="D152">
            <v>1.5</v>
          </cell>
        </row>
        <row r="153">
          <cell r="C153">
            <v>6</v>
          </cell>
          <cell r="D153">
            <v>0.5</v>
          </cell>
        </row>
        <row r="154">
          <cell r="C154">
            <v>6</v>
          </cell>
          <cell r="D154">
            <v>3.2899999618530273</v>
          </cell>
        </row>
        <row r="155">
          <cell r="C155">
            <v>6</v>
          </cell>
          <cell r="D155">
            <v>0.5</v>
          </cell>
        </row>
        <row r="156">
          <cell r="C156">
            <v>7</v>
          </cell>
          <cell r="D156">
            <v>1.5</v>
          </cell>
        </row>
        <row r="157">
          <cell r="C157">
            <v>7</v>
          </cell>
          <cell r="D157">
            <v>0.5</v>
          </cell>
        </row>
        <row r="158">
          <cell r="C158">
            <v>7</v>
          </cell>
          <cell r="D158">
            <v>2.5</v>
          </cell>
        </row>
        <row r="159">
          <cell r="C159">
            <v>7</v>
          </cell>
          <cell r="D159">
            <v>2.5</v>
          </cell>
        </row>
        <row r="160">
          <cell r="C160">
            <v>7</v>
          </cell>
          <cell r="D160">
            <v>0.5</v>
          </cell>
        </row>
        <row r="161">
          <cell r="C161">
            <v>7</v>
          </cell>
          <cell r="D161">
            <v>1.9600000381469727</v>
          </cell>
        </row>
        <row r="162">
          <cell r="C162">
            <v>7</v>
          </cell>
          <cell r="D162">
            <v>1.5</v>
          </cell>
        </row>
        <row r="163">
          <cell r="C163">
            <v>7</v>
          </cell>
          <cell r="D163">
            <v>0.5</v>
          </cell>
        </row>
        <row r="164">
          <cell r="C164">
            <v>7</v>
          </cell>
          <cell r="D164">
            <v>0.70999997854232788</v>
          </cell>
        </row>
        <row r="165">
          <cell r="C165">
            <v>7</v>
          </cell>
          <cell r="D165">
            <v>0.5</v>
          </cell>
        </row>
        <row r="166">
          <cell r="C166">
            <v>7</v>
          </cell>
          <cell r="D166">
            <v>3.5</v>
          </cell>
        </row>
        <row r="167">
          <cell r="C167">
            <v>7</v>
          </cell>
          <cell r="D167">
            <v>2.5</v>
          </cell>
        </row>
        <row r="168">
          <cell r="C168">
            <v>7</v>
          </cell>
          <cell r="D168">
            <v>0.5</v>
          </cell>
        </row>
        <row r="169">
          <cell r="C169">
            <v>7</v>
          </cell>
          <cell r="D169">
            <v>1.2899999618530273</v>
          </cell>
        </row>
        <row r="170">
          <cell r="C170">
            <v>7</v>
          </cell>
          <cell r="D170">
            <v>2.5</v>
          </cell>
        </row>
        <row r="171">
          <cell r="C171">
            <v>8</v>
          </cell>
          <cell r="D171">
            <v>0.5</v>
          </cell>
        </row>
        <row r="172">
          <cell r="C172">
            <v>8</v>
          </cell>
          <cell r="D172">
            <v>0.5</v>
          </cell>
        </row>
        <row r="173">
          <cell r="C173">
            <v>3</v>
          </cell>
          <cell r="D173">
            <v>1.5</v>
          </cell>
        </row>
        <row r="174">
          <cell r="C174">
            <v>3</v>
          </cell>
          <cell r="D174">
            <v>1.5</v>
          </cell>
        </row>
        <row r="175">
          <cell r="C175">
            <v>3</v>
          </cell>
          <cell r="D175">
            <v>0.5</v>
          </cell>
        </row>
        <row r="176">
          <cell r="C176">
            <v>3</v>
          </cell>
          <cell r="D176">
            <v>1.5</v>
          </cell>
        </row>
        <row r="177">
          <cell r="C177">
            <v>3</v>
          </cell>
          <cell r="D177">
            <v>0.5</v>
          </cell>
        </row>
        <row r="178">
          <cell r="C178">
            <v>3</v>
          </cell>
          <cell r="D178">
            <v>0.5</v>
          </cell>
        </row>
        <row r="179">
          <cell r="C179">
            <v>3</v>
          </cell>
          <cell r="D179">
            <v>2.5</v>
          </cell>
        </row>
        <row r="180">
          <cell r="C180">
            <v>3</v>
          </cell>
          <cell r="D180">
            <v>1.5</v>
          </cell>
        </row>
        <row r="181">
          <cell r="C181">
            <v>3</v>
          </cell>
          <cell r="D181">
            <v>0.5</v>
          </cell>
        </row>
        <row r="182">
          <cell r="C182">
            <v>4</v>
          </cell>
          <cell r="D182">
            <v>0.46000000834465027</v>
          </cell>
        </row>
        <row r="183">
          <cell r="C183">
            <v>4</v>
          </cell>
          <cell r="D183">
            <v>1.5</v>
          </cell>
        </row>
        <row r="184">
          <cell r="C184">
            <v>4</v>
          </cell>
          <cell r="D184">
            <v>3.5</v>
          </cell>
        </row>
        <row r="185">
          <cell r="C185">
            <v>4</v>
          </cell>
          <cell r="D185">
            <v>0.5</v>
          </cell>
        </row>
        <row r="186">
          <cell r="C186">
            <v>4</v>
          </cell>
          <cell r="D186">
            <v>1.5</v>
          </cell>
        </row>
        <row r="187">
          <cell r="C187">
            <v>5</v>
          </cell>
          <cell r="D187">
            <v>0.5</v>
          </cell>
        </row>
        <row r="188">
          <cell r="C188">
            <v>5</v>
          </cell>
          <cell r="D188">
            <v>2.5</v>
          </cell>
        </row>
        <row r="189">
          <cell r="C189">
            <v>5</v>
          </cell>
          <cell r="D189">
            <v>1.5</v>
          </cell>
        </row>
        <row r="190">
          <cell r="C190">
            <v>5</v>
          </cell>
          <cell r="D190">
            <v>0.70999997854232788</v>
          </cell>
        </row>
        <row r="191">
          <cell r="C191">
            <v>5</v>
          </cell>
          <cell r="D191">
            <v>3.5</v>
          </cell>
        </row>
        <row r="192">
          <cell r="C192">
            <v>5</v>
          </cell>
          <cell r="D192">
            <v>0.37999999523162842</v>
          </cell>
        </row>
        <row r="193">
          <cell r="C193">
            <v>5</v>
          </cell>
          <cell r="D193">
            <v>5</v>
          </cell>
        </row>
        <row r="194">
          <cell r="C194">
            <v>5</v>
          </cell>
          <cell r="D194">
            <v>1.5</v>
          </cell>
        </row>
        <row r="195">
          <cell r="C195">
            <v>5</v>
          </cell>
          <cell r="D195">
            <v>0.54000002145767212</v>
          </cell>
        </row>
        <row r="196">
          <cell r="C196">
            <v>5</v>
          </cell>
          <cell r="D196">
            <v>2.5</v>
          </cell>
        </row>
        <row r="197">
          <cell r="C197">
            <v>5</v>
          </cell>
          <cell r="D197">
            <v>0.5</v>
          </cell>
        </row>
        <row r="198">
          <cell r="C198">
            <v>6</v>
          </cell>
          <cell r="D198">
            <v>0.5</v>
          </cell>
        </row>
        <row r="199">
          <cell r="C199">
            <v>6</v>
          </cell>
          <cell r="D199">
            <v>5</v>
          </cell>
        </row>
        <row r="200">
          <cell r="C200">
            <v>6</v>
          </cell>
          <cell r="D200">
            <v>0.5</v>
          </cell>
        </row>
        <row r="201">
          <cell r="C201">
            <v>6</v>
          </cell>
          <cell r="D201">
            <v>3.5</v>
          </cell>
        </row>
        <row r="202">
          <cell r="C202">
            <v>6</v>
          </cell>
          <cell r="D202">
            <v>2.9600000381469727</v>
          </cell>
        </row>
        <row r="203">
          <cell r="C203">
            <v>6</v>
          </cell>
          <cell r="D203">
            <v>0.5</v>
          </cell>
        </row>
        <row r="204">
          <cell r="C204">
            <v>6</v>
          </cell>
          <cell r="D204">
            <v>5</v>
          </cell>
        </row>
        <row r="205">
          <cell r="C205">
            <v>6</v>
          </cell>
          <cell r="D205">
            <v>0.5</v>
          </cell>
        </row>
        <row r="206">
          <cell r="C206">
            <v>6</v>
          </cell>
          <cell r="D206">
            <v>0.5</v>
          </cell>
        </row>
        <row r="207">
          <cell r="C207">
            <v>7</v>
          </cell>
          <cell r="D207">
            <v>0.5</v>
          </cell>
        </row>
        <row r="208">
          <cell r="C208">
            <v>7</v>
          </cell>
          <cell r="D208">
            <v>0.5</v>
          </cell>
        </row>
        <row r="209">
          <cell r="C209">
            <v>7</v>
          </cell>
          <cell r="D209">
            <v>5</v>
          </cell>
        </row>
        <row r="210">
          <cell r="C210">
            <v>7</v>
          </cell>
          <cell r="D210">
            <v>1.5</v>
          </cell>
        </row>
        <row r="211">
          <cell r="C211">
            <v>7</v>
          </cell>
          <cell r="D211">
            <v>2.5</v>
          </cell>
        </row>
        <row r="212">
          <cell r="C212">
            <v>7</v>
          </cell>
          <cell r="D212">
            <v>4.5</v>
          </cell>
        </row>
        <row r="213">
          <cell r="C213">
            <v>7</v>
          </cell>
          <cell r="D213">
            <v>4.5</v>
          </cell>
        </row>
        <row r="214">
          <cell r="C214">
            <v>7</v>
          </cell>
          <cell r="D214">
            <v>5</v>
          </cell>
        </row>
        <row r="215">
          <cell r="C215">
            <v>7</v>
          </cell>
          <cell r="D215">
            <v>5</v>
          </cell>
        </row>
        <row r="216">
          <cell r="C216">
            <v>7</v>
          </cell>
          <cell r="D216">
            <v>5</v>
          </cell>
        </row>
        <row r="217">
          <cell r="C217">
            <v>7</v>
          </cell>
          <cell r="D217">
            <v>1.5399999618530273</v>
          </cell>
        </row>
        <row r="218">
          <cell r="C218">
            <v>7</v>
          </cell>
          <cell r="D218">
            <v>5</v>
          </cell>
        </row>
        <row r="219">
          <cell r="C219">
            <v>7</v>
          </cell>
          <cell r="D219">
            <v>5</v>
          </cell>
        </row>
        <row r="220">
          <cell r="C220">
            <v>7</v>
          </cell>
          <cell r="D220">
            <v>1.5</v>
          </cell>
        </row>
        <row r="221">
          <cell r="C221">
            <v>7</v>
          </cell>
          <cell r="D221">
            <v>0.5</v>
          </cell>
        </row>
        <row r="222">
          <cell r="C222">
            <v>7</v>
          </cell>
          <cell r="D222">
            <v>5</v>
          </cell>
        </row>
        <row r="223">
          <cell r="C223">
            <v>7</v>
          </cell>
          <cell r="D223">
            <v>5</v>
          </cell>
        </row>
        <row r="224">
          <cell r="C224">
            <v>7</v>
          </cell>
          <cell r="D224">
            <v>0.54000002145767212</v>
          </cell>
        </row>
        <row r="225">
          <cell r="C225">
            <v>7</v>
          </cell>
          <cell r="D225">
            <v>4.5</v>
          </cell>
        </row>
        <row r="226">
          <cell r="C226">
            <v>7</v>
          </cell>
          <cell r="D226">
            <v>5</v>
          </cell>
        </row>
        <row r="227">
          <cell r="C227">
            <v>7</v>
          </cell>
          <cell r="D227">
            <v>3.5</v>
          </cell>
        </row>
        <row r="228">
          <cell r="C228">
            <v>7</v>
          </cell>
          <cell r="D228">
            <v>1.5</v>
          </cell>
        </row>
        <row r="229">
          <cell r="C229">
            <v>7</v>
          </cell>
          <cell r="D229">
            <v>3.5</v>
          </cell>
        </row>
        <row r="230">
          <cell r="C230">
            <v>7</v>
          </cell>
          <cell r="D230">
            <v>3.7100000381469727</v>
          </cell>
        </row>
        <row r="231">
          <cell r="C231">
            <v>7</v>
          </cell>
          <cell r="D231">
            <v>4.5</v>
          </cell>
        </row>
        <row r="232">
          <cell r="C232">
            <v>7</v>
          </cell>
          <cell r="D232">
            <v>5</v>
          </cell>
        </row>
        <row r="233">
          <cell r="C233">
            <v>7</v>
          </cell>
          <cell r="D233">
            <v>4.5399999618530273</v>
          </cell>
        </row>
        <row r="234">
          <cell r="C234">
            <v>7</v>
          </cell>
          <cell r="D234">
            <v>5</v>
          </cell>
        </row>
        <row r="235">
          <cell r="C235">
            <v>7</v>
          </cell>
          <cell r="D235">
            <v>2.5</v>
          </cell>
        </row>
        <row r="236">
          <cell r="C236">
            <v>7</v>
          </cell>
          <cell r="D236">
            <v>5</v>
          </cell>
        </row>
        <row r="237">
          <cell r="C237">
            <v>7</v>
          </cell>
          <cell r="D237">
            <v>0.79000002145767212</v>
          </cell>
        </row>
        <row r="238">
          <cell r="C238">
            <v>7</v>
          </cell>
          <cell r="D238">
            <v>0.5</v>
          </cell>
        </row>
        <row r="239">
          <cell r="C239">
            <v>7</v>
          </cell>
          <cell r="D239">
            <v>2.5</v>
          </cell>
        </row>
        <row r="240">
          <cell r="C240">
            <v>7</v>
          </cell>
          <cell r="D240">
            <v>5</v>
          </cell>
        </row>
        <row r="241">
          <cell r="C241">
            <v>7</v>
          </cell>
          <cell r="D241">
            <v>2.5</v>
          </cell>
        </row>
        <row r="242">
          <cell r="C242">
            <v>8</v>
          </cell>
          <cell r="D242">
            <v>1.5</v>
          </cell>
        </row>
        <row r="243">
          <cell r="C243">
            <v>8</v>
          </cell>
          <cell r="D243">
            <v>0.5</v>
          </cell>
        </row>
        <row r="244">
          <cell r="C244">
            <v>8</v>
          </cell>
          <cell r="D244">
            <v>5</v>
          </cell>
        </row>
        <row r="245">
          <cell r="C245">
            <v>8</v>
          </cell>
          <cell r="D245">
            <v>0.5</v>
          </cell>
        </row>
        <row r="246">
          <cell r="C246">
            <v>8</v>
          </cell>
          <cell r="D246">
            <v>3.2899999618530273</v>
          </cell>
        </row>
        <row r="247">
          <cell r="C247">
            <v>8</v>
          </cell>
          <cell r="D247">
            <v>4.5</v>
          </cell>
        </row>
        <row r="248">
          <cell r="C248">
            <v>8</v>
          </cell>
          <cell r="D248">
            <v>5</v>
          </cell>
        </row>
        <row r="249">
          <cell r="C249">
            <v>8</v>
          </cell>
          <cell r="D249">
            <v>5</v>
          </cell>
        </row>
        <row r="250">
          <cell r="C250">
            <v>8</v>
          </cell>
          <cell r="D250">
            <v>5</v>
          </cell>
        </row>
        <row r="251">
          <cell r="C251">
            <v>8</v>
          </cell>
          <cell r="D251">
            <v>1.5</v>
          </cell>
        </row>
        <row r="252">
          <cell r="C252">
            <v>8</v>
          </cell>
          <cell r="D252">
            <v>5</v>
          </cell>
        </row>
        <row r="253">
          <cell r="C253">
            <v>8</v>
          </cell>
          <cell r="D253">
            <v>5</v>
          </cell>
        </row>
        <row r="254">
          <cell r="C254">
            <v>8</v>
          </cell>
          <cell r="D254">
            <v>2.5</v>
          </cell>
        </row>
        <row r="255">
          <cell r="C255">
            <v>8</v>
          </cell>
          <cell r="D255">
            <v>1.5</v>
          </cell>
        </row>
        <row r="256">
          <cell r="C256">
            <v>8</v>
          </cell>
          <cell r="D256">
            <v>5</v>
          </cell>
        </row>
        <row r="257">
          <cell r="C257">
            <v>8</v>
          </cell>
          <cell r="D257">
            <v>0.5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216/Fall%202008/Week%2011/ARTSY2_new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216/Fall%202008/Week%2011/ARTSY2_new.xls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i C. Jones" refreshedDate="0" createdVersion="1" refreshedVersion="3" recordCount="256">
  <cacheSource type="worksheet">
    <worksheetSource ref="H1:K257" sheet="Regr1" r:id="rId2"/>
  </cacheSource>
  <cacheFields count="4">
    <cacheField name="Predicted" numFmtId="0">
      <sharedItems containsSemiMixedTypes="0" containsString="0" containsNumber="1" minValue="203.36499643640295" maxValue="446.65241836206269"/>
    </cacheField>
    <cacheField name="Residuals" numFmtId="0">
      <sharedItems containsSemiMixedTypes="0" containsString="0" containsNumber="1" minValue="-97.290934276533335" maxValue="98.862247755539329"/>
    </cacheField>
    <cacheField name="SEX" numFmtId="0">
      <sharedItems containsSemiMixedTypes="0" containsString="0" containsNumber="1" containsInteger="1" minValue="0" maxValue="1" count="2">
        <n v="0"/>
        <n v="1"/>
      </sharedItems>
    </cacheField>
    <cacheField name="GRADE" numFmtId="0">
      <sharedItems containsSemiMixedTypes="0" containsString="0" containsNumber="1" containsInteger="1" minValue="1" maxValue="8" count="8">
        <n v="2"/>
        <n v="4"/>
        <n v="8"/>
        <n v="3"/>
        <n v="6"/>
        <n v="5"/>
        <n v="1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hi C. Jones" refreshedDate="39181.445305555557" createdVersion="1" refreshedVersion="3" recordCount="256">
  <cacheSource type="worksheet">
    <worksheetSource ref="H1:K257" sheet="Regr1" r:id="rId2"/>
  </cacheSource>
  <cacheFields count="4">
    <cacheField name="Predicted" numFmtId="0">
      <sharedItems containsSemiMixedTypes="0" containsString="0" containsNumber="1" minValue="203.36499643640295" maxValue="446.65241836206269"/>
    </cacheField>
    <cacheField name="Residuals" numFmtId="0">
      <sharedItems containsSemiMixedTypes="0" containsString="0" containsNumber="1" minValue="-97.290934276533335" maxValue="98.862247755539329" count="243">
        <n v="47.320550235925879"/>
        <n v="-7.1011134101193534"/>
        <n v="-16.139441219152246"/>
        <n v="86.903909849942409"/>
        <n v="-58.599014607352956"/>
        <n v="-4.6394412191522463"/>
        <n v="-6.6190807821575959"/>
        <n v="-14.822217522630638"/>
        <n v="8.3671854260058751"/>
        <n v="-10.369436946691309"/>
        <n v="29.127767497992863"/>
        <n v="70.110014785515318"/>
        <n v="-0.83832001679729728"/>
        <n v="-12.681682734098104"/>
        <n v="8.5988987969118966"/>
        <n v="3.5123285897931282"/>
        <n v="25.516648737044136"/>
        <n v="18.749440019899026"/>
        <n v="-25.571111299652159"/>
        <n v="13.996656392201885"/>
        <n v="18.860558780847754"/>
        <n v="41.928888700347841"/>
        <n v="-0.62355299215204241"/>
        <n v="-2.3619196162244691"/>
        <n v="-34.681039372648968"/>
        <n v="23.29759384496856"/>
        <n v="7.8605587808477537"/>
        <n v="11.724461169493622"/>
        <n v="-16.477197924678194"/>
        <n v="2.600032206298124"/>
        <n v="2.7061290384129677"/>
        <n v="1.6880184635385831"/>
        <n v="-8.8638461937054558"/>
        <n v="-57.215537940742308"/>
        <n v="-31.21217156133207"/>
        <n v="7.3183172659018965"/>
        <n v="25.454414877256056"/>
        <n v="-9.3577229475856711"/>
        <n v="-4.4071963846910478"/>
        <n v="-25.840552986821251"/>
        <n v="-28.552812742939437"/>
        <n v="-42.071054021086468"/>
        <n v="-27.459445212200649"/>
        <n v="-3.1699089430708796"/>
        <n v="11.086716670998896"/>
        <n v="-30.252762857967014"/>
        <n v="-43.805504186474991"/>
        <n v="69.598898796911897"/>
        <n v="83.114509241259384"/>
        <n v="-82.531929712788497"/>
        <n v="15.043373840706806"/>
        <n v="4.6278247765585547"/>
        <n v="34.126447007847958"/>
        <n v="60.500029433952818"/>
        <n v="22.297777594556862"/>
        <n v="-0.79353590230829241"/>
        <n v="-12.634665649585145"/>
        <n v="-44.036065405056036"/>
        <n v="-21.314661656536771"/>
        <n v="1.8952412476294"/>
        <n v="19.296066654090623"/>
        <n v="-9.2410975409787284"/>
        <n v="-53.619938922247115"/>
        <n v="-2.2755388305063775"/>
        <n v="-24.608856356971899"/>
        <n v="51.471677541796453"/>
        <n v="-0.62557169500956888"/>
        <n v="18.771665334765203"/>
        <n v="-14.705066755295633"/>
        <n v="39.737783367133488"/>
        <n v="-29.850502142710184"/>
        <n v="23.117358557529087"/>
        <n v="-1.5470713249336256"/>
        <n v="11.392872243220012"/>
        <n v="-10.099980000733126"/>
        <n v="11.809246416523706"/>
        <n v="34.958362006497339"/>
        <n v="9.1616799832027027"/>
        <n v="16.861692190233953"/>
        <n v="18.066064223650898"/>
        <n v="-8.4835383437145424"/>
        <n v="84.296460435582333"/>
        <n v="-33.410739545390356"/>
        <n v="70.680308940014299"/>
        <n v="-57.117025604776359"/>
        <n v="30.020562442957129"/>
        <n v="-10.545585122743944"/>
        <n v="21.429241533711206"/>
        <n v="-5.4011012030881034"/>
        <n v="-17.736077612087286"/>
        <n v="-22.275538830506378"/>
        <n v="9.6877922429943624"/>
        <n v="-4.1999732985209732"/>
        <n v="56.375527865628158"/>
        <n v="12.771139861617854"/>
        <n v="13.724461169493622"/>
        <n v="32.826999129001223"/>
        <n v="-24.737793773186638"/>
        <n v="-31.964374439198139"/>
        <n v="-35.099980000733126"/>
        <n v="6.6350035635970528"/>
        <n v="-37.161095709924041"/>
        <n v="-21.341100313324034"/>
        <n v="6.1616799832027027"/>
        <n v="-31.453539564417667"/>
        <n v="2.1491433280029355"/>
        <n v="-57.337031791896663"/>
        <n v="-21.65241836206269"/>
        <n v="-31.718872226112524"/>
        <n v="-11.007952861161954"/>
        <n v="-40.14993770154399"/>
        <n v="26.817769939399113"/>
        <n v="14.161679983202703"/>
        <n v="0.72446116949362249"/>
        <n v="15.590569767175879"/>
        <n v="18.996656392201885"/>
        <n v="19.598898796911897"/>
        <n v="23.523164068732086"/>
        <n v="54.016461656285458"/>
        <n v="-1.249973897217501"/>
        <n v="14.593451902615357"/>
        <n v="-7.5289060880257068"/>
        <n v="4.274512903368759"/>
        <n v="24.300026701479027"/>
        <n v="38.236646626576885"/>
        <n v="24.206464097691708"/>
        <n v="-28.503817518837025"/>
        <n v="3.2506068526135437"/>
        <n v="-13.067744920241921"/>
        <n v="-16.530202594864136"/>
        <n v="-6.1094558497416642"/>
        <n v="70.65757919653106"/>
        <n v="19.754215589466128"/>
        <n v="29.110024260072777"/>
        <n v="-2.3044648101530925"/>
        <n v="-6.0849503062166832"/>
        <n v="20.042787757823362"/>
        <n v="10.452794751103056"/>
        <n v="75.803383606331806"/>
        <n v="4.1616799832027027"/>
        <n v="68.949452226930276"/>
        <n v="16.330593424879169"/>
        <n v="-25.942812132587875"/>
        <n v="8.0689000176150216"/>
        <n v="22.463813263052515"/>
        <n v="43.203559504738337"/>
        <n v="-20.071054021086468"/>
        <n v="56.259449785524026"/>
        <n v="-59.004458427224904"/>
        <n v="38.823923277676784"/>
        <n v="14.887590182859185"/>
        <n v="-26.286065405056036"/>
        <n v="-32.877974032432292"/>
        <n v="-14.831311477206157"/>
        <n v="18.73759628637481"/>
        <n v="-28.169987324951876"/>
        <n v="4.4292655749481185"/>
        <n v="-39.965477331006241"/>
        <n v="26.8981398626062"/>
        <n v="42.463934594943964"/>
        <n v="3.4080693974474059"/>
        <n v="27.298911003943147"/>
        <n v="66.34942415763993"/>
        <n v="-14.380561531743126"/>
        <n v="26.860558780847754"/>
        <n v="-12.51393760740379"/>
        <n v="-25.178863681190649"/>
        <n v="-15.617953471513516"/>
        <n v="-45.099980000733126"/>
        <n v="3.5241127210556726"/>
        <n v="30.566954908959616"/>
        <n v="-28.679675380459798"/>
        <n v="-36.702188982114876"/>
        <n v="18.075110380242535"/>
        <n v="1.1477836980724874"/>
        <n v="98.862247755539329"/>
        <n v="29.317582858640435"/>
        <n v="-66.169436667278774"/>
        <n v="-80.808793553852411"/>
        <n v="-16.523881947915157"/>
        <n v="-32.679966572998751"/>
        <n v="-3.0340007531173399"/>
        <n v="-22.624958851138558"/>
        <n v="61.40534289533673"/>
        <n v="-36.848855255569646"/>
        <n v="-14.856072729274786"/>
        <n v="-16.32393516599754"/>
        <n v="1.6684764287137455"/>
        <n v="23.357778484320988"/>
        <n v="-9.84333994568874"/>
        <n v="41.516461656285458"/>
        <n v="-10.466314214801116"/>
        <n v="11.93612476595203"/>
        <n v="-97.290934276533335"/>
        <n v="2.7730402234847418"/>
        <n v="-11.116188568002173"/>
        <n v="-23.708790781507133"/>
        <n v="31.287242355784485"/>
        <n v="-35.983538343714542"/>
        <n v="-13.913283329001104"/>
        <n v="-4.4977375960231711"/>
        <n v="-49.508272834795548"/>
        <n v="-15.451058903898968"/>
        <n v="-17.156091039821661"/>
        <n v="-61.970571279520072"/>
        <n v="23.658899686675966"/>
        <n v="25.067766608228737"/>
        <n v="-19.693282108297979"/>
        <n v="-17.215537940742308"/>
        <n v="-27.206018223054343"/>
        <n v="-3.1319238886854066"/>
        <n v="-30.10696352700279"/>
        <n v="19.90719397092775"/>
        <n v="72.040007461296568"/>
        <n v="-2.7135493300426674"/>
        <n v="34.161679983202703"/>
        <n v="-19.681682734098104"/>
        <n v="36.858168051478572"/>
        <n v="-14.79218865117582"/>
        <n v="-4.5455851227439439"/>
        <n v="-22.849919390997115"/>
        <n v="-0.89222484684938763"/>
        <n v="19.685038707455192"/>
        <n v="-1.003343607798115"/>
        <n v="42.597768718695988"/>
        <n v="-23.310505523467384"/>
        <n v="4.520015116454374"/>
        <n v="-36.866082494899786"/>
        <n v="29.551694631640203"/>
        <n v="-58.323347600846489"/>
        <n v="-20.178863681190649"/>
        <n v="-39.873305301657354"/>
        <n v="-41.823700393649915"/>
        <n v="-26.551095099572478"/>
        <n v="-3.5377461409450461"/>
        <n v="38.081432914714583"/>
        <n v="-35.575261646550302"/>
        <n v="15.615331019244479"/>
        <n v="-4.3744721343718425"/>
        <n v="-36.479984883545626"/>
        <n v="1.8000267014790268"/>
        <n v="-2.8688661225968985"/>
        <n v="-28.619938922247115"/>
      </sharedItems>
      <fieldGroup base="1">
        <rangePr autoStart="0" autoEnd="0" startNum="-100" endNum="100" groupInterval="20"/>
        <groupItems count="12">
          <s v="&lt;-100"/>
          <s v="-100--80"/>
          <s v="-80--60"/>
          <s v="-60--40"/>
          <s v="-40--20"/>
          <s v="-20-0"/>
          <s v="0-20"/>
          <s v="20-40"/>
          <s v="40-60"/>
          <s v="60-80"/>
          <s v="80-100"/>
          <s v="&gt;100"/>
        </groupItems>
      </fieldGroup>
    </cacheField>
    <cacheField name="SEX" numFmtId="0">
      <sharedItems containsSemiMixedTypes="0" containsString="0" containsNumber="1" containsInteger="1" minValue="0" maxValue="1" count="2">
        <n v="0"/>
        <n v="1"/>
      </sharedItems>
    </cacheField>
    <cacheField name="GRADE" numFmtId="0">
      <sharedItems containsSemiMixedTypes="0" containsString="0" containsNumber="1" containsInteger="1" minValue="1" maxValue="8" count="8">
        <n v="2"/>
        <n v="4"/>
        <n v="8"/>
        <n v="3"/>
        <n v="6"/>
        <n v="5"/>
        <n v="1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n v="241.13944121915225"/>
    <n v="47.320550235925879"/>
    <x v="0"/>
    <x v="0"/>
  </r>
  <r>
    <n v="280.4011012030881"/>
    <n v="-7.1011134101193534"/>
    <x v="0"/>
    <x v="1"/>
  </r>
  <r>
    <n v="241.13944121915225"/>
    <n v="-16.139441219152246"/>
    <x v="0"/>
    <x v="0"/>
  </r>
  <r>
    <n v="411.17607672232322"/>
    <n v="86.903909849942409"/>
    <x v="1"/>
    <x v="2"/>
  </r>
  <r>
    <n v="301.83902010051702"/>
    <n v="-58.599014607352956"/>
    <x v="1"/>
    <x v="1"/>
  </r>
  <r>
    <n v="241.13944121915225"/>
    <n v="-4.6394412191522463"/>
    <x v="0"/>
    <x v="0"/>
  </r>
  <r>
    <n v="237.38908505461853"/>
    <n v="-6.6190807821575959"/>
    <x v="0"/>
    <x v="0"/>
  </r>
  <r>
    <n v="255.70222240544314"/>
    <n v="-14.822217522630638"/>
    <x v="0"/>
    <x v="3"/>
  </r>
  <r>
    <n v="233.94281213258787"/>
    <n v="8.3671854260058751"/>
    <x v="0"/>
    <x v="0"/>
  </r>
  <r>
    <n v="241.13944121915225"/>
    <n v="-10.369436946691309"/>
    <x v="0"/>
    <x v="0"/>
  </r>
  <r>
    <n v="351.64222151567901"/>
    <n v="29.127767497992863"/>
    <x v="1"/>
    <x v="4"/>
  </r>
  <r>
    <n v="401.03997911096906"/>
    <n v="70.110014785515318"/>
    <x v="1"/>
    <x v="2"/>
  </r>
  <r>
    <n v="265.8383200167973"/>
    <n v="-0.83832001679729728"/>
    <x v="0"/>
    <x v="3"/>
  </r>
  <r>
    <n v="287.6816827340981"/>
    <n v="-12.681682734098104"/>
    <x v="1"/>
    <x v="3"/>
  </r>
  <r>
    <n v="280.4011012030881"/>
    <n v="8.5988987969118966"/>
    <x v="0"/>
    <x v="1"/>
  </r>
  <r>
    <n v="256.10766652739437"/>
    <n v="3.5123285897931282"/>
    <x v="0"/>
    <x v="3"/>
  </r>
  <r>
    <n v="326.94334271803399"/>
    <n v="25.516648737044136"/>
    <x v="1"/>
    <x v="5"/>
  </r>
  <r>
    <n v="216.44056242150722"/>
    <n v="18.749440019899026"/>
    <x v="0"/>
    <x v="6"/>
  </r>
  <r>
    <n v="376.34110031332403"/>
    <n v="-25.571111299652159"/>
    <x v="1"/>
    <x v="7"/>
  </r>
  <r>
    <n v="231.00334360779812"/>
    <n v="13.996656392201885"/>
    <x v="0"/>
    <x v="0"/>
  </r>
  <r>
    <n v="241.13944121915225"/>
    <n v="18.860558780847754"/>
    <x v="0"/>
    <x v="0"/>
  </r>
  <r>
    <n v="376.34110031332403"/>
    <n v="41.928888700347841"/>
    <x v="1"/>
    <x v="7"/>
  </r>
  <r>
    <n v="421.95353956441767"/>
    <n v="-0.62355299215204241"/>
    <x v="1"/>
    <x v="7"/>
  </r>
  <r>
    <n v="233.13192388868541"/>
    <n v="-2.3619196162244691"/>
    <x v="0"/>
    <x v="0"/>
  </r>
  <r>
    <n v="350.07105402108647"/>
    <n v="-34.681039372648968"/>
    <x v="0"/>
    <x v="4"/>
  </r>
  <r>
    <n v="446.65241836206269"/>
    <n v="23.29759384496856"/>
    <x v="1"/>
    <x v="2"/>
  </r>
  <r>
    <n v="241.13944121915225"/>
    <n v="7.8605587808477537"/>
    <x v="0"/>
    <x v="0"/>
  </r>
  <r>
    <n v="251.27553883050638"/>
    <n v="11.724461169493622"/>
    <x v="0"/>
    <x v="0"/>
  </r>
  <r>
    <n v="386.47719792467819"/>
    <n v="-16.477197924678194"/>
    <x v="1"/>
    <x v="7"/>
  </r>
  <r>
    <n v="305.09998000073313"/>
    <n v="2.600032206298124"/>
    <x v="0"/>
    <x v="5"/>
  </r>
  <r>
    <n v="228.06387523404797"/>
    <n v="2.7061290384129677"/>
    <x v="0"/>
    <x v="0"/>
  </r>
  <r>
    <n v="214.31198153646142"/>
    <n v="1.6880184635385831"/>
    <x v="0"/>
    <x v="6"/>
  </r>
  <r>
    <n v="364.63383520737733"/>
    <n v="-8.8638461937054558"/>
    <x v="0"/>
    <x v="7"/>
  </r>
  <r>
    <n v="347.21553794074231"/>
    <n v="-57.215537940742308"/>
    <x v="1"/>
    <x v="5"/>
  </r>
  <r>
    <n v="325.37217522344145"/>
    <n v="-31.21217156133207"/>
    <x v="0"/>
    <x v="5"/>
  </r>
  <r>
    <n v="287.6816827340981"/>
    <n v="7.3183172659018965"/>
    <x v="1"/>
    <x v="3"/>
  </r>
  <r>
    <n v="277.54558512274394"/>
    <n v="25.454414877256056"/>
    <x v="1"/>
    <x v="3"/>
  </r>
  <r>
    <n v="354.49773759602317"/>
    <n v="-9.3577229475856711"/>
    <x v="0"/>
    <x v="7"/>
  </r>
  <r>
    <n v="223.63719211223011"/>
    <n v="-4.4071963846910478"/>
    <x v="0"/>
    <x v="6"/>
  </r>
  <r>
    <n v="312.38056153174313"/>
    <n v="-25.840552986821251"/>
    <x v="1"/>
    <x v="1"/>
  </r>
  <r>
    <n v="233.94281213258787"/>
    <n v="-28.552812742939437"/>
    <x v="0"/>
    <x v="0"/>
  </r>
  <r>
    <n v="350.07105402108647"/>
    <n v="-42.071054021086468"/>
    <x v="0"/>
    <x v="4"/>
  </r>
  <r>
    <n v="337.07944032938815"/>
    <n v="-27.459445212200649"/>
    <x v="1"/>
    <x v="5"/>
  </r>
  <r>
    <n v="257.0199150465865"/>
    <n v="-3.1699089430708796"/>
    <x v="0"/>
    <x v="3"/>
  </r>
  <r>
    <n v="396.61329553603235"/>
    <n v="11.086716670998896"/>
    <x v="1"/>
    <x v="7"/>
  </r>
  <r>
    <n v="332.65275675445139"/>
    <n v="-30.252762857967014"/>
    <x v="1"/>
    <x v="1"/>
  </r>
  <r>
    <n v="416.88549075874062"/>
    <n v="-43.805504186474991"/>
    <x v="1"/>
    <x v="7"/>
  </r>
  <r>
    <n v="280.4011012030881"/>
    <n v="69.598898796911897"/>
    <x v="0"/>
    <x v="1"/>
  </r>
  <r>
    <n v="416.88549075874062"/>
    <n v="83.114509241259384"/>
    <x v="1"/>
    <x v="7"/>
  </r>
  <r>
    <n v="329.07192299892131"/>
    <n v="-82.531929712788497"/>
    <x v="1"/>
    <x v="5"/>
  </r>
  <r>
    <n v="379.19661639366819"/>
    <n v="15.043373840706806"/>
    <x v="0"/>
    <x v="2"/>
  </r>
  <r>
    <n v="325.37217522344145"/>
    <n v="4.6278247765585547"/>
    <x v="0"/>
    <x v="5"/>
  </r>
  <r>
    <n v="421.95353956441767"/>
    <n v="34.126447007847958"/>
    <x v="1"/>
    <x v="7"/>
  </r>
  <r>
    <n v="401.03997911096906"/>
    <n v="60.500029433952818"/>
    <x v="1"/>
    <x v="2"/>
  </r>
  <r>
    <n v="255.70222240544314"/>
    <n v="22.297777594556862"/>
    <x v="0"/>
    <x v="3"/>
  </r>
  <r>
    <n v="421.95353956441767"/>
    <n v="-0.79353590230829241"/>
    <x v="1"/>
    <x v="7"/>
  </r>
  <r>
    <n v="397.25466076677264"/>
    <n v="-12.634665649585145"/>
    <x v="1"/>
    <x v="4"/>
  </r>
  <r>
    <n v="421.95353956441767"/>
    <n v="-0.79353590230829241"/>
    <x v="1"/>
    <x v="7"/>
  </r>
  <r>
    <n v="315.23607761208729"/>
    <n v="-44.036065405056036"/>
    <x v="0"/>
    <x v="5"/>
  </r>
  <r>
    <n v="287.6816827340981"/>
    <n v="-12.681682734098104"/>
    <x v="1"/>
    <x v="3"/>
  </r>
  <r>
    <n v="301.31466165653677"/>
    <n v="-21.314661656536771"/>
    <x v="0"/>
    <x v="3"/>
  </r>
  <r>
    <n v="228.87476302483154"/>
    <n v="1.8952412476294"/>
    <x v="0"/>
    <x v="0"/>
  </r>
  <r>
    <n v="259.553939449425"/>
    <n v="19.296066654090623"/>
    <x v="0"/>
    <x v="3"/>
  </r>
  <r>
    <n v="280.4011012030881"/>
    <n v="-9.2410975409787284"/>
    <x v="0"/>
    <x v="1"/>
  </r>
  <r>
    <n v="374.76993281873149"/>
    <n v="-53.619938922247115"/>
    <x v="0"/>
    <x v="7"/>
  </r>
  <r>
    <n v="251.27553883050638"/>
    <n v="-2.2755388305063775"/>
    <x v="0"/>
    <x v="0"/>
  </r>
  <r>
    <n v="329.79885879837815"/>
    <n v="-24.608856356971899"/>
    <x v="0"/>
    <x v="4"/>
  </r>
  <r>
    <n v="265.8383200167973"/>
    <n v="51.471677541796453"/>
    <x v="0"/>
    <x v="3"/>
  </r>
  <r>
    <n v="277.54558512274394"/>
    <n v="-0.62557169500956888"/>
    <x v="1"/>
    <x v="3"/>
  </r>
  <r>
    <n v="265.8383200167973"/>
    <n v="18.771665334765203"/>
    <x v="0"/>
    <x v="3"/>
  </r>
  <r>
    <n v="234.85506065178001"/>
    <n v="-14.705066755295633"/>
    <x v="0"/>
    <x v="0"/>
  </r>
  <r>
    <n v="351.64222151567901"/>
    <n v="39.737783367133488"/>
    <x v="1"/>
    <x v="4"/>
  </r>
  <r>
    <n v="382.05051434974143"/>
    <n v="-29.850502142710184"/>
    <x v="1"/>
    <x v="4"/>
  </r>
  <r>
    <n v="386.88264144247091"/>
    <n v="23.117358557529087"/>
    <x v="1"/>
    <x v="7"/>
  </r>
  <r>
    <n v="210.96706949387894"/>
    <n v="-1.5470713249336256"/>
    <x v="0"/>
    <x v="6"/>
  </r>
  <r>
    <n v="242.45713386029561"/>
    <n v="11.392872243220012"/>
    <x v="0"/>
    <x v="0"/>
  </r>
  <r>
    <n v="305.09998000073313"/>
    <n v="-10.099980000733126"/>
    <x v="0"/>
    <x v="5"/>
  </r>
  <r>
    <n v="276.65074503855442"/>
    <n v="11.809246416523706"/>
    <x v="0"/>
    <x v="1"/>
  </r>
  <r>
    <n v="357.35163555209641"/>
    <n v="34.958362006497339"/>
    <x v="1"/>
    <x v="5"/>
  </r>
  <r>
    <n v="265.8383200167973"/>
    <n v="9.1616799832027027"/>
    <x v="0"/>
    <x v="3"/>
  </r>
  <r>
    <n v="265.8383200167973"/>
    <n v="16.861692190233953"/>
    <x v="0"/>
    <x v="3"/>
  </r>
  <r>
    <n v="209.24393333494285"/>
    <n v="18.066064223650898"/>
    <x v="0"/>
    <x v="6"/>
  </r>
  <r>
    <n v="421.95353956441767"/>
    <n v="-8.4835383437145424"/>
    <x v="1"/>
    <x v="7"/>
  </r>
  <r>
    <n v="421.95353956441767"/>
    <n v="84.296460435582333"/>
    <x v="1"/>
    <x v="7"/>
  </r>
  <r>
    <n v="276.65074503855442"/>
    <n v="-33.410739545390356"/>
    <x v="0"/>
    <x v="1"/>
  </r>
  <r>
    <n v="429.3196910599857"/>
    <n v="70.680308940014299"/>
    <x v="1"/>
    <x v="2"/>
  </r>
  <r>
    <n v="325.72701095633886"/>
    <n v="-57.117025604776359"/>
    <x v="1"/>
    <x v="5"/>
  </r>
  <r>
    <n v="241.13944121915225"/>
    <n v="30.020562442957129"/>
    <x v="0"/>
    <x v="0"/>
  </r>
  <r>
    <n v="277.54558512274394"/>
    <n v="-10.545585122743944"/>
    <x v="1"/>
    <x v="3"/>
  </r>
  <r>
    <n v="276.65074503855442"/>
    <n v="21.429241533711206"/>
    <x v="0"/>
    <x v="1"/>
  </r>
  <r>
    <n v="280.4011012030881"/>
    <n v="-5.4011012030881034"/>
    <x v="0"/>
    <x v="1"/>
  </r>
  <r>
    <n v="315.23607761208729"/>
    <n v="-17.736077612087286"/>
    <x v="0"/>
    <x v="5"/>
  </r>
  <r>
    <n v="251.27553883050638"/>
    <n v="-22.275538830506378"/>
    <x v="0"/>
    <x v="0"/>
  </r>
  <r>
    <n v="255.70222240544314"/>
    <n v="9.6877922429943624"/>
    <x v="0"/>
    <x v="3"/>
  </r>
  <r>
    <n v="238.19997329852097"/>
    <n v="-4.1999732985209732"/>
    <x v="0"/>
    <x v="0"/>
  </r>
  <r>
    <n v="206.30446481015309"/>
    <n v="56.375527865628158"/>
    <x v="0"/>
    <x v="6"/>
  </r>
  <r>
    <n v="386.47719792467819"/>
    <n v="-16.477197924678194"/>
    <x v="1"/>
    <x v="7"/>
  </r>
  <r>
    <n v="246.84885525556965"/>
    <n v="12.771139861617854"/>
    <x v="0"/>
    <x v="6"/>
  </r>
  <r>
    <n v="251.27553883050638"/>
    <n v="13.724461169493622"/>
    <x v="0"/>
    <x v="0"/>
  </r>
  <r>
    <n v="227.2529874432644"/>
    <n v="32.826999129001223"/>
    <x v="0"/>
    <x v="0"/>
  </r>
  <r>
    <n v="297.81778034545226"/>
    <n v="-24.737793773186638"/>
    <x v="1"/>
    <x v="3"/>
  </r>
  <r>
    <n v="441.58436955638564"/>
    <n v="-31.964374439198139"/>
    <x v="1"/>
    <x v="2"/>
  </r>
  <r>
    <n v="305.09998000073313"/>
    <n v="-35.099980000733126"/>
    <x v="0"/>
    <x v="5"/>
  </r>
  <r>
    <n v="203.36499643640295"/>
    <n v="6.6350035635970528"/>
    <x v="0"/>
    <x v="6"/>
  </r>
  <r>
    <n v="280.4011012030881"/>
    <n v="-37.161095709924041"/>
    <x v="0"/>
    <x v="1"/>
  </r>
  <r>
    <n v="376.34110031332403"/>
    <n v="-21.341100313324034"/>
    <x v="1"/>
    <x v="7"/>
  </r>
  <r>
    <n v="265.8383200167973"/>
    <n v="6.1616799832027027"/>
    <x v="0"/>
    <x v="3"/>
  </r>
  <r>
    <n v="421.95353956441767"/>
    <n v="-31.453539564417667"/>
    <x v="1"/>
    <x v="7"/>
  </r>
  <r>
    <n v="239.01086033410644"/>
    <n v="2.1491433280029355"/>
    <x v="0"/>
    <x v="0"/>
  </r>
  <r>
    <n v="376.57702202627166"/>
    <n v="-57.337031791896663"/>
    <x v="1"/>
    <x v="4"/>
  </r>
  <r>
    <n v="446.65241836206269"/>
    <n v="-21.65241836206269"/>
    <x v="1"/>
    <x v="2"/>
  </r>
  <r>
    <n v="329.79885879837815"/>
    <n v="-31.718872226112524"/>
    <x v="0"/>
    <x v="4"/>
  </r>
  <r>
    <n v="211.77795713362289"/>
    <n v="-11.007952861161954"/>
    <x v="0"/>
    <x v="6"/>
  </r>
  <r>
    <n v="374.76993281873149"/>
    <n v="-40.14993770154399"/>
    <x v="0"/>
    <x v="7"/>
  </r>
  <r>
    <n v="351.64222151567901"/>
    <n v="26.817769939399113"/>
    <x v="1"/>
    <x v="4"/>
  </r>
  <r>
    <n v="265.8383200167973"/>
    <n v="14.161679983202703"/>
    <x v="0"/>
    <x v="3"/>
  </r>
  <r>
    <n v="251.27553883050638"/>
    <n v="0.72446116949362249"/>
    <x v="0"/>
    <x v="0"/>
  </r>
  <r>
    <n v="241.13944121915225"/>
    <n v="15.590569767175879"/>
    <x v="0"/>
    <x v="0"/>
  </r>
  <r>
    <n v="231.00334360779812"/>
    <n v="18.996656392201885"/>
    <x v="0"/>
    <x v="0"/>
  </r>
  <r>
    <n v="251.27553883050638"/>
    <n v="-22.275538830506378"/>
    <x v="0"/>
    <x v="0"/>
  </r>
  <r>
    <n v="280.4011012030881"/>
    <n v="19.598898796911897"/>
    <x v="0"/>
    <x v="1"/>
  </r>
  <r>
    <n v="236.47683593126791"/>
    <n v="23.523164068732086"/>
    <x v="0"/>
    <x v="0"/>
  </r>
  <r>
    <n v="421.95353956441767"/>
    <n v="54.016461656285458"/>
    <x v="1"/>
    <x v="7"/>
  </r>
  <r>
    <n v="446.65241836206269"/>
    <n v="-21.65241836206269"/>
    <x v="1"/>
    <x v="2"/>
  </r>
  <r>
    <n v="305.09998000073313"/>
    <n v="-1.249973897217501"/>
    <x v="0"/>
    <x v="5"/>
  </r>
  <r>
    <n v="376.74654443527527"/>
    <n v="14.593451902615357"/>
    <x v="1"/>
    <x v="7"/>
  </r>
  <r>
    <n v="244.07890913978352"/>
    <n v="-7.5289060880257068"/>
    <x v="0"/>
    <x v="0"/>
  </r>
  <r>
    <n v="416.88549075874062"/>
    <n v="4.274512903368759"/>
    <x v="1"/>
    <x v="7"/>
  </r>
  <r>
    <n v="238.19997329852097"/>
    <n v="24.300026701479027"/>
    <x v="0"/>
    <x v="0"/>
  </r>
  <r>
    <n v="231.00334360779812"/>
    <n v="38.236646626576885"/>
    <x v="0"/>
    <x v="0"/>
  </r>
  <r>
    <n v="421.95353956441767"/>
    <n v="24.206464097691708"/>
    <x v="1"/>
    <x v="7"/>
  </r>
  <r>
    <n v="297.73382850516515"/>
    <n v="-28.503817518837025"/>
    <x v="0"/>
    <x v="1"/>
  </r>
  <r>
    <n v="406.74939314738646"/>
    <n v="3.2506068526135437"/>
    <x v="1"/>
    <x v="7"/>
  </r>
  <r>
    <n v="354.49773759602317"/>
    <n v="-13.067744920241921"/>
    <x v="0"/>
    <x v="7"/>
  </r>
  <r>
    <n v="212.69020625697351"/>
    <n v="-16.530202594864136"/>
    <x v="0"/>
    <x v="6"/>
  </r>
  <r>
    <n v="308.03944852552291"/>
    <n v="-6.1094558497416642"/>
    <x v="0"/>
    <x v="5"/>
  </r>
  <r>
    <n v="446.65241836206269"/>
    <n v="70.65757919653106"/>
    <x v="1"/>
    <x v="2"/>
  </r>
  <r>
    <n v="372.55578196912762"/>
    <n v="19.754215589466128"/>
    <x v="1"/>
    <x v="5"/>
  </r>
  <r>
    <n v="238.19997329852097"/>
    <n v="29.110024260072777"/>
    <x v="0"/>
    <x v="0"/>
  </r>
  <r>
    <n v="206.30446481015309"/>
    <n v="-2.3044648101530925"/>
    <x v="0"/>
    <x v="6"/>
  </r>
  <r>
    <n v="339.93495640973231"/>
    <n v="-6.0849503062166832"/>
    <x v="0"/>
    <x v="4"/>
  </r>
  <r>
    <n v="290.53719881444226"/>
    <n v="20.042787757823362"/>
    <x v="0"/>
    <x v="1"/>
  </r>
  <r>
    <n v="386.47719792467819"/>
    <n v="10.452794751103056"/>
    <x v="1"/>
    <x v="7"/>
  </r>
  <r>
    <n v="276.65074503855442"/>
    <n v="-33.410739545390356"/>
    <x v="0"/>
    <x v="1"/>
  </r>
  <r>
    <n v="379.19661639366819"/>
    <n v="75.803383606331806"/>
    <x v="0"/>
    <x v="2"/>
  </r>
  <r>
    <n v="265.8383200167973"/>
    <n v="4.1616799832027027"/>
    <x v="0"/>
    <x v="3"/>
  </r>
  <r>
    <n v="216.44056242150722"/>
    <n v="68.949452226930276"/>
    <x v="0"/>
    <x v="6"/>
  </r>
  <r>
    <n v="406.74939314738646"/>
    <n v="16.330593424879169"/>
    <x v="1"/>
    <x v="7"/>
  </r>
  <r>
    <n v="233.94281213258787"/>
    <n v="-25.942812132587875"/>
    <x v="0"/>
    <x v="0"/>
  </r>
  <r>
    <n v="280.4011012030881"/>
    <n v="8.0689000176150216"/>
    <x v="0"/>
    <x v="1"/>
  </r>
  <r>
    <n v="210.15618185413499"/>
    <n v="22.463813263052515"/>
    <x v="0"/>
    <x v="6"/>
  </r>
  <r>
    <n v="369.29644049526166"/>
    <n v="43.203559504738337"/>
    <x v="0"/>
    <x v="7"/>
  </r>
  <r>
    <n v="350.07105402108647"/>
    <n v="-20.071054021086468"/>
    <x v="0"/>
    <x v="4"/>
  </r>
  <r>
    <n v="216.44056242150722"/>
    <n v="56.259449785524026"/>
    <x v="0"/>
    <x v="6"/>
  </r>
  <r>
    <n v="251.27553883050638"/>
    <n v="-22.275538830506378"/>
    <x v="0"/>
    <x v="0"/>
  </r>
  <r>
    <n v="364.63383520737733"/>
    <n v="-8.8638461937054558"/>
    <x v="0"/>
    <x v="7"/>
  </r>
  <r>
    <n v="302.24446392038897"/>
    <n v="-59.004458427224904"/>
    <x v="1"/>
    <x v="1"/>
  </r>
  <r>
    <n v="411.17607672232322"/>
    <n v="38.823923277676784"/>
    <x v="1"/>
    <x v="2"/>
  </r>
  <r>
    <n v="446.65241836206269"/>
    <n v="14.887590182859185"/>
    <x v="1"/>
    <x v="2"/>
  </r>
  <r>
    <n v="315.23607761208729"/>
    <n v="-26.286065405056036"/>
    <x v="0"/>
    <x v="5"/>
  </r>
  <r>
    <n v="408.87797403243229"/>
    <n v="-32.877974032432292"/>
    <x v="1"/>
    <x v="7"/>
  </r>
  <r>
    <n v="375.41129804947178"/>
    <n v="-14.831311477206157"/>
    <x v="0"/>
    <x v="4"/>
  </r>
  <r>
    <n v="446.65241836206269"/>
    <n v="18.73759628637481"/>
    <x v="1"/>
    <x v="2"/>
  </r>
  <r>
    <n v="305.09998000073313"/>
    <n v="-28.169987324951876"/>
    <x v="0"/>
    <x v="5"/>
  </r>
  <r>
    <n v="226.34073869751282"/>
    <n v="4.4292655749481185"/>
    <x v="0"/>
    <x v="0"/>
  </r>
  <r>
    <n v="416.88549075874062"/>
    <n v="-39.965477331006241"/>
    <x v="1"/>
    <x v="7"/>
  </r>
  <r>
    <n v="251.95186624090942"/>
    <n v="26.8981398626062"/>
    <x v="0"/>
    <x v="3"/>
  </r>
  <r>
    <n v="231.00334360779812"/>
    <n v="13.996656392201885"/>
    <x v="0"/>
    <x v="0"/>
  </r>
  <r>
    <n v="315.23607761208729"/>
    <n v="42.463934594943964"/>
    <x v="0"/>
    <x v="5"/>
  </r>
  <r>
    <n v="233.13192388868541"/>
    <n v="3.4080693974474059"/>
    <x v="0"/>
    <x v="0"/>
  </r>
  <r>
    <n v="280.4011012030881"/>
    <n v="27.298911003943147"/>
    <x v="0"/>
    <x v="1"/>
  </r>
  <r>
    <n v="333.65057584236007"/>
    <n v="66.34942415763993"/>
    <x v="0"/>
    <x v="4"/>
  </r>
  <r>
    <n v="312.38056153174313"/>
    <n v="-14.380561531743126"/>
    <x v="1"/>
    <x v="1"/>
  </r>
  <r>
    <n v="241.13944121915225"/>
    <n v="26.860558780847754"/>
    <x v="0"/>
    <x v="0"/>
  </r>
  <r>
    <n v="209.24393333494285"/>
    <n v="-12.51393760740379"/>
    <x v="0"/>
    <x v="6"/>
  </r>
  <r>
    <n v="329.79885879837815"/>
    <n v="-25.178863681190649"/>
    <x v="0"/>
    <x v="4"/>
  </r>
  <r>
    <n v="211.77795713362289"/>
    <n v="-15.617953471513516"/>
    <x v="0"/>
    <x v="6"/>
  </r>
  <r>
    <n v="305.09998000073313"/>
    <n v="-45.099980000733126"/>
    <x v="0"/>
    <x v="5"/>
  </r>
  <r>
    <n v="204.17588422718651"/>
    <n v="3.5241127210556726"/>
    <x v="0"/>
    <x v="6"/>
  </r>
  <r>
    <n v="208.43304509104038"/>
    <n v="30.566954908959616"/>
    <x v="0"/>
    <x v="6"/>
  </r>
  <r>
    <n v="282.52968148397542"/>
    <n v="-28.679675380459798"/>
    <x v="0"/>
    <x v="1"/>
  </r>
  <r>
    <n v="421.31217433367738"/>
    <n v="-36.702188982114876"/>
    <x v="1"/>
    <x v="2"/>
  </r>
  <r>
    <n v="241.54488473694497"/>
    <n v="18.075110380242535"/>
    <x v="0"/>
    <x v="0"/>
  </r>
  <r>
    <n v="255.70222240544314"/>
    <n v="1.1477836980724874"/>
    <x v="0"/>
    <x v="3"/>
  </r>
  <r>
    <n v="411.17607672232322"/>
    <n v="38.823923277676784"/>
    <x v="1"/>
    <x v="2"/>
  </r>
  <r>
    <n v="354.49773759602317"/>
    <n v="98.862247755539329"/>
    <x v="0"/>
    <x v="7"/>
  </r>
  <r>
    <n v="233.94281213258787"/>
    <n v="-28.552812742939437"/>
    <x v="0"/>
    <x v="0"/>
  </r>
  <r>
    <n v="446.65241836206269"/>
    <n v="29.317582858640435"/>
    <x v="1"/>
    <x v="2"/>
  </r>
  <r>
    <n v="337.07944032938815"/>
    <n v="-66.169436667278774"/>
    <x v="1"/>
    <x v="5"/>
  </r>
  <r>
    <n v="327.34878683998522"/>
    <n v="-80.808793553852411"/>
    <x v="1"/>
    <x v="5"/>
  </r>
  <r>
    <n v="228.06387523404797"/>
    <n v="-16.523881947915157"/>
    <x v="0"/>
    <x v="0"/>
  </r>
  <r>
    <n v="305.09998000073313"/>
    <n v="-32.679966572998751"/>
    <x v="0"/>
    <x v="5"/>
  </r>
  <r>
    <n v="240.73399770135953"/>
    <n v="-3.0340007531173399"/>
    <x v="0"/>
    <x v="0"/>
  </r>
  <r>
    <n v="339.93495640973231"/>
    <n v="-22.624958851138558"/>
    <x v="0"/>
    <x v="4"/>
  </r>
  <r>
    <n v="397.25466076677264"/>
    <n v="61.40534289533673"/>
    <x v="1"/>
    <x v="4"/>
  </r>
  <r>
    <n v="246.84885525556965"/>
    <n v="-36.848855255569646"/>
    <x v="0"/>
    <x v="6"/>
  </r>
  <r>
    <n v="315.23607761208729"/>
    <n v="-14.856072729274786"/>
    <x v="0"/>
    <x v="5"/>
  </r>
  <r>
    <n v="209.24393333494285"/>
    <n v="-16.32393516599754"/>
    <x v="0"/>
    <x v="6"/>
  </r>
  <r>
    <n v="315.64152112988"/>
    <n v="1.6684764287137455"/>
    <x v="0"/>
    <x v="5"/>
  </r>
  <r>
    <n v="351.64222151567901"/>
    <n v="23.357778484320988"/>
    <x v="1"/>
    <x v="4"/>
  </r>
  <r>
    <n v="231.00334360779812"/>
    <n v="-9.84333994568874"/>
    <x v="0"/>
    <x v="0"/>
  </r>
  <r>
    <n v="421.95353956441767"/>
    <n v="41.516461656285458"/>
    <x v="1"/>
    <x v="7"/>
  </r>
  <r>
    <n v="356.62631787691049"/>
    <n v="-10.466314214801116"/>
    <x v="0"/>
    <x v="7"/>
  </r>
  <r>
    <n v="228.06387523404797"/>
    <n v="11.93612476595203"/>
    <x v="0"/>
    <x v="0"/>
  </r>
  <r>
    <n v="417.29093427653333"/>
    <n v="-97.290934276533335"/>
    <x v="1"/>
    <x v="7"/>
  </r>
  <r>
    <n v="249.14695794546057"/>
    <n v="2.7730402234847418"/>
    <x v="0"/>
    <x v="0"/>
  </r>
  <r>
    <n v="210.15618185413499"/>
    <n v="-11.116188568002173"/>
    <x v="0"/>
    <x v="6"/>
  </r>
  <r>
    <n v="231.40878772974932"/>
    <n v="-23.708790781507133"/>
    <x v="0"/>
    <x v="0"/>
  </r>
  <r>
    <n v="251.27553883050638"/>
    <n v="0.72446116949362249"/>
    <x v="0"/>
    <x v="0"/>
  </r>
  <r>
    <n v="236.71275764421551"/>
    <n v="31.287242355784485"/>
    <x v="0"/>
    <x v="6"/>
  </r>
  <r>
    <n v="421.95353956441767"/>
    <n v="-35.983538343714542"/>
    <x v="1"/>
    <x v="7"/>
  </r>
  <r>
    <n v="396.61329553603235"/>
    <n v="-13.913283329001104"/>
    <x v="1"/>
    <x v="7"/>
  </r>
  <r>
    <n v="354.49773759602317"/>
    <n v="-4.4977375960231711"/>
    <x v="0"/>
    <x v="7"/>
  </r>
  <r>
    <n v="335.50827283479555"/>
    <n v="-49.508272834795548"/>
    <x v="0"/>
    <x v="5"/>
  </r>
  <r>
    <n v="350.07105402108647"/>
    <n v="-15.451058903898968"/>
    <x v="0"/>
    <x v="4"/>
  </r>
  <r>
    <n v="421.95353956441767"/>
    <n v="41.516461656285458"/>
    <x v="1"/>
    <x v="7"/>
  </r>
  <r>
    <n v="315.23607761208729"/>
    <n v="-17.156091039821661"/>
    <x v="0"/>
    <x v="5"/>
  </r>
  <r>
    <n v="379.28056883811382"/>
    <n v="-61.970571279520072"/>
    <x v="1"/>
    <x v="7"/>
  </r>
  <r>
    <n v="376.34110031332403"/>
    <n v="23.658899686675966"/>
    <x v="1"/>
    <x v="7"/>
  </r>
  <r>
    <n v="255.70222240544314"/>
    <n v="25.067766608228737"/>
    <x v="0"/>
    <x v="3"/>
  </r>
  <r>
    <n v="396.61329553603235"/>
    <n v="-19.693282108297979"/>
    <x v="1"/>
    <x v="7"/>
  </r>
  <r>
    <n v="347.21553794074231"/>
    <n v="-17.215537940742308"/>
    <x v="1"/>
    <x v="5"/>
  </r>
  <r>
    <n v="384.90603043008559"/>
    <n v="-27.206018223054343"/>
    <x v="0"/>
    <x v="7"/>
  </r>
  <r>
    <n v="233.13192388868541"/>
    <n v="-3.1319238886854066"/>
    <x v="0"/>
    <x v="0"/>
  </r>
  <r>
    <n v="350.30697573403404"/>
    <n v="-30.10696352700279"/>
    <x v="0"/>
    <x v="5"/>
  </r>
  <r>
    <n v="233.94281213258787"/>
    <n v="19.90719397092775"/>
    <x v="0"/>
    <x v="0"/>
  </r>
  <r>
    <n v="401.03997911096906"/>
    <n v="72.040007461296568"/>
    <x v="1"/>
    <x v="2"/>
  </r>
  <r>
    <n v="421.95353956441767"/>
    <n v="-2.7135493300426674"/>
    <x v="1"/>
    <x v="7"/>
  </r>
  <r>
    <n v="265.8383200167973"/>
    <n v="34.161679983202703"/>
    <x v="0"/>
    <x v="3"/>
  </r>
  <r>
    <n v="287.6816827340981"/>
    <n v="-19.681682734098104"/>
    <x v="1"/>
    <x v="3"/>
  </r>
  <r>
    <n v="328.53184659695893"/>
    <n v="36.858168051478572"/>
    <x v="0"/>
    <x v="4"/>
  </r>
  <r>
    <n v="325.37217522344145"/>
    <n v="-14.79218865117582"/>
    <x v="0"/>
    <x v="5"/>
  </r>
  <r>
    <n v="277.54558512274394"/>
    <n v="-4.5455851227439439"/>
    <x v="1"/>
    <x v="3"/>
  </r>
  <r>
    <n v="374.76993281873149"/>
    <n v="-22.849919390997115"/>
    <x v="0"/>
    <x v="7"/>
  </r>
  <r>
    <n v="255.70222240544314"/>
    <n v="-0.89222484684938763"/>
    <x v="0"/>
    <x v="3"/>
  </r>
  <r>
    <n v="339.93495640973231"/>
    <n v="19.685038707455192"/>
    <x v="0"/>
    <x v="4"/>
  </r>
  <r>
    <n v="231.00334360779812"/>
    <n v="-1.003343607798115"/>
    <x v="0"/>
    <x v="0"/>
  </r>
  <r>
    <n v="351.64222151567901"/>
    <n v="42.597768718695988"/>
    <x v="1"/>
    <x v="4"/>
  </r>
  <r>
    <n v="302.16051162698301"/>
    <n v="-23.310505523467384"/>
    <x v="0"/>
    <x v="5"/>
  </r>
  <r>
    <n v="305.09998000073313"/>
    <n v="4.520015116454374"/>
    <x v="0"/>
    <x v="5"/>
  </r>
  <r>
    <n v="315.23607761208729"/>
    <n v="-36.866082494899786"/>
    <x v="0"/>
    <x v="5"/>
  </r>
  <r>
    <n v="265.8383200167973"/>
    <n v="29.551694631640203"/>
    <x v="0"/>
    <x v="3"/>
  </r>
  <r>
    <n v="326.94334271803399"/>
    <n v="-58.323347600846489"/>
    <x v="1"/>
    <x v="5"/>
  </r>
  <r>
    <n v="329.79885879837815"/>
    <n v="-20.178863681190649"/>
    <x v="0"/>
    <x v="4"/>
  </r>
  <r>
    <n v="396.61329553603235"/>
    <n v="-39.873305301657354"/>
    <x v="1"/>
    <x v="7"/>
  </r>
  <r>
    <n v="285.06370588681398"/>
    <n v="-41.823700393649915"/>
    <x v="0"/>
    <x v="1"/>
  </r>
  <r>
    <n v="280.4011012030881"/>
    <n v="-26.551095099572478"/>
    <x v="0"/>
    <x v="1"/>
  </r>
  <r>
    <n v="354.49773759602317"/>
    <n v="-3.5377461409450461"/>
    <x v="0"/>
    <x v="7"/>
  </r>
  <r>
    <n v="358.07857074739479"/>
    <n v="38.081432914714583"/>
    <x v="0"/>
    <x v="4"/>
  </r>
  <r>
    <n v="362.50525432233155"/>
    <n v="-35.575261646550302"/>
    <x v="0"/>
    <x v="7"/>
  </r>
  <r>
    <n v="301.31466165653677"/>
    <n v="15.615331019244479"/>
    <x v="0"/>
    <x v="3"/>
  </r>
  <r>
    <n v="206.30446481015309"/>
    <n v="-4.3744721343718425"/>
    <x v="0"/>
    <x v="6"/>
  </r>
  <r>
    <n v="305.09998000073313"/>
    <n v="-36.479984883545626"/>
    <x v="0"/>
    <x v="5"/>
  </r>
  <r>
    <n v="238.19997329852097"/>
    <n v="1.8000267014790268"/>
    <x v="0"/>
    <x v="0"/>
  </r>
  <r>
    <n v="329.79885879837815"/>
    <n v="-2.8688661225968985"/>
    <x v="0"/>
    <x v="4"/>
  </r>
  <r>
    <n v="374.76993281873149"/>
    <n v="-28.619938922247115"/>
    <x v="0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6">
  <r>
    <n v="241.13944121915225"/>
    <x v="0"/>
    <x v="0"/>
    <x v="0"/>
  </r>
  <r>
    <n v="280.4011012030881"/>
    <x v="1"/>
    <x v="0"/>
    <x v="1"/>
  </r>
  <r>
    <n v="241.13944121915225"/>
    <x v="2"/>
    <x v="0"/>
    <x v="0"/>
  </r>
  <r>
    <n v="411.17607672232322"/>
    <x v="3"/>
    <x v="1"/>
    <x v="2"/>
  </r>
  <r>
    <n v="301.83902010051702"/>
    <x v="4"/>
    <x v="1"/>
    <x v="1"/>
  </r>
  <r>
    <n v="241.13944121915225"/>
    <x v="5"/>
    <x v="0"/>
    <x v="0"/>
  </r>
  <r>
    <n v="237.38908505461853"/>
    <x v="6"/>
    <x v="0"/>
    <x v="0"/>
  </r>
  <r>
    <n v="255.70222240544314"/>
    <x v="7"/>
    <x v="0"/>
    <x v="3"/>
  </r>
  <r>
    <n v="233.94281213258787"/>
    <x v="8"/>
    <x v="0"/>
    <x v="0"/>
  </r>
  <r>
    <n v="241.13944121915225"/>
    <x v="9"/>
    <x v="0"/>
    <x v="0"/>
  </r>
  <r>
    <n v="351.64222151567901"/>
    <x v="10"/>
    <x v="1"/>
    <x v="4"/>
  </r>
  <r>
    <n v="401.03997911096906"/>
    <x v="11"/>
    <x v="1"/>
    <x v="2"/>
  </r>
  <r>
    <n v="265.8383200167973"/>
    <x v="12"/>
    <x v="0"/>
    <x v="3"/>
  </r>
  <r>
    <n v="287.6816827340981"/>
    <x v="13"/>
    <x v="1"/>
    <x v="3"/>
  </r>
  <r>
    <n v="280.4011012030881"/>
    <x v="14"/>
    <x v="0"/>
    <x v="1"/>
  </r>
  <r>
    <n v="256.10766652739437"/>
    <x v="15"/>
    <x v="0"/>
    <x v="3"/>
  </r>
  <r>
    <n v="326.94334271803399"/>
    <x v="16"/>
    <x v="1"/>
    <x v="5"/>
  </r>
  <r>
    <n v="216.44056242150722"/>
    <x v="17"/>
    <x v="0"/>
    <x v="6"/>
  </r>
  <r>
    <n v="376.34110031332403"/>
    <x v="18"/>
    <x v="1"/>
    <x v="7"/>
  </r>
  <r>
    <n v="231.00334360779812"/>
    <x v="19"/>
    <x v="0"/>
    <x v="0"/>
  </r>
  <r>
    <n v="241.13944121915225"/>
    <x v="20"/>
    <x v="0"/>
    <x v="0"/>
  </r>
  <r>
    <n v="376.34110031332403"/>
    <x v="21"/>
    <x v="1"/>
    <x v="7"/>
  </r>
  <r>
    <n v="421.95353956441767"/>
    <x v="22"/>
    <x v="1"/>
    <x v="7"/>
  </r>
  <r>
    <n v="233.13192388868541"/>
    <x v="23"/>
    <x v="0"/>
    <x v="0"/>
  </r>
  <r>
    <n v="350.07105402108647"/>
    <x v="24"/>
    <x v="0"/>
    <x v="4"/>
  </r>
  <r>
    <n v="446.65241836206269"/>
    <x v="25"/>
    <x v="1"/>
    <x v="2"/>
  </r>
  <r>
    <n v="241.13944121915225"/>
    <x v="26"/>
    <x v="0"/>
    <x v="0"/>
  </r>
  <r>
    <n v="251.27553883050638"/>
    <x v="27"/>
    <x v="0"/>
    <x v="0"/>
  </r>
  <r>
    <n v="386.47719792467819"/>
    <x v="28"/>
    <x v="1"/>
    <x v="7"/>
  </r>
  <r>
    <n v="305.09998000073313"/>
    <x v="29"/>
    <x v="0"/>
    <x v="5"/>
  </r>
  <r>
    <n v="228.06387523404797"/>
    <x v="30"/>
    <x v="0"/>
    <x v="0"/>
  </r>
  <r>
    <n v="214.31198153646142"/>
    <x v="31"/>
    <x v="0"/>
    <x v="6"/>
  </r>
  <r>
    <n v="364.63383520737733"/>
    <x v="32"/>
    <x v="0"/>
    <x v="7"/>
  </r>
  <r>
    <n v="347.21553794074231"/>
    <x v="33"/>
    <x v="1"/>
    <x v="5"/>
  </r>
  <r>
    <n v="325.37217522344145"/>
    <x v="34"/>
    <x v="0"/>
    <x v="5"/>
  </r>
  <r>
    <n v="287.6816827340981"/>
    <x v="35"/>
    <x v="1"/>
    <x v="3"/>
  </r>
  <r>
    <n v="277.54558512274394"/>
    <x v="36"/>
    <x v="1"/>
    <x v="3"/>
  </r>
  <r>
    <n v="354.49773759602317"/>
    <x v="37"/>
    <x v="0"/>
    <x v="7"/>
  </r>
  <r>
    <n v="223.63719211223011"/>
    <x v="38"/>
    <x v="0"/>
    <x v="6"/>
  </r>
  <r>
    <n v="312.38056153174313"/>
    <x v="39"/>
    <x v="1"/>
    <x v="1"/>
  </r>
  <r>
    <n v="233.94281213258787"/>
    <x v="40"/>
    <x v="0"/>
    <x v="0"/>
  </r>
  <r>
    <n v="350.07105402108647"/>
    <x v="41"/>
    <x v="0"/>
    <x v="4"/>
  </r>
  <r>
    <n v="337.07944032938815"/>
    <x v="42"/>
    <x v="1"/>
    <x v="5"/>
  </r>
  <r>
    <n v="257.0199150465865"/>
    <x v="43"/>
    <x v="0"/>
    <x v="3"/>
  </r>
  <r>
    <n v="396.61329553603235"/>
    <x v="44"/>
    <x v="1"/>
    <x v="7"/>
  </r>
  <r>
    <n v="332.65275675445139"/>
    <x v="45"/>
    <x v="1"/>
    <x v="1"/>
  </r>
  <r>
    <n v="416.88549075874062"/>
    <x v="46"/>
    <x v="1"/>
    <x v="7"/>
  </r>
  <r>
    <n v="280.4011012030881"/>
    <x v="47"/>
    <x v="0"/>
    <x v="1"/>
  </r>
  <r>
    <n v="416.88549075874062"/>
    <x v="48"/>
    <x v="1"/>
    <x v="7"/>
  </r>
  <r>
    <n v="329.07192299892131"/>
    <x v="49"/>
    <x v="1"/>
    <x v="5"/>
  </r>
  <r>
    <n v="379.19661639366819"/>
    <x v="50"/>
    <x v="0"/>
    <x v="2"/>
  </r>
  <r>
    <n v="325.37217522344145"/>
    <x v="51"/>
    <x v="0"/>
    <x v="5"/>
  </r>
  <r>
    <n v="421.95353956441767"/>
    <x v="52"/>
    <x v="1"/>
    <x v="7"/>
  </r>
  <r>
    <n v="401.03997911096906"/>
    <x v="53"/>
    <x v="1"/>
    <x v="2"/>
  </r>
  <r>
    <n v="255.70222240544314"/>
    <x v="54"/>
    <x v="0"/>
    <x v="3"/>
  </r>
  <r>
    <n v="421.95353956441767"/>
    <x v="55"/>
    <x v="1"/>
    <x v="7"/>
  </r>
  <r>
    <n v="397.25466076677264"/>
    <x v="56"/>
    <x v="1"/>
    <x v="4"/>
  </r>
  <r>
    <n v="421.95353956441767"/>
    <x v="55"/>
    <x v="1"/>
    <x v="7"/>
  </r>
  <r>
    <n v="315.23607761208729"/>
    <x v="57"/>
    <x v="0"/>
    <x v="5"/>
  </r>
  <r>
    <n v="287.6816827340981"/>
    <x v="13"/>
    <x v="1"/>
    <x v="3"/>
  </r>
  <r>
    <n v="301.31466165653677"/>
    <x v="58"/>
    <x v="0"/>
    <x v="3"/>
  </r>
  <r>
    <n v="228.87476302483154"/>
    <x v="59"/>
    <x v="0"/>
    <x v="0"/>
  </r>
  <r>
    <n v="259.553939449425"/>
    <x v="60"/>
    <x v="0"/>
    <x v="3"/>
  </r>
  <r>
    <n v="280.4011012030881"/>
    <x v="61"/>
    <x v="0"/>
    <x v="1"/>
  </r>
  <r>
    <n v="374.76993281873149"/>
    <x v="62"/>
    <x v="0"/>
    <x v="7"/>
  </r>
  <r>
    <n v="251.27553883050638"/>
    <x v="63"/>
    <x v="0"/>
    <x v="0"/>
  </r>
  <r>
    <n v="329.79885879837815"/>
    <x v="64"/>
    <x v="0"/>
    <x v="4"/>
  </r>
  <r>
    <n v="265.8383200167973"/>
    <x v="65"/>
    <x v="0"/>
    <x v="3"/>
  </r>
  <r>
    <n v="277.54558512274394"/>
    <x v="66"/>
    <x v="1"/>
    <x v="3"/>
  </r>
  <r>
    <n v="265.8383200167973"/>
    <x v="67"/>
    <x v="0"/>
    <x v="3"/>
  </r>
  <r>
    <n v="234.85506065178001"/>
    <x v="68"/>
    <x v="0"/>
    <x v="0"/>
  </r>
  <r>
    <n v="351.64222151567901"/>
    <x v="69"/>
    <x v="1"/>
    <x v="4"/>
  </r>
  <r>
    <n v="382.05051434974143"/>
    <x v="70"/>
    <x v="1"/>
    <x v="4"/>
  </r>
  <r>
    <n v="386.88264144247091"/>
    <x v="71"/>
    <x v="1"/>
    <x v="7"/>
  </r>
  <r>
    <n v="210.96706949387894"/>
    <x v="72"/>
    <x v="0"/>
    <x v="6"/>
  </r>
  <r>
    <n v="242.45713386029561"/>
    <x v="73"/>
    <x v="0"/>
    <x v="0"/>
  </r>
  <r>
    <n v="305.09998000073313"/>
    <x v="74"/>
    <x v="0"/>
    <x v="5"/>
  </r>
  <r>
    <n v="276.65074503855442"/>
    <x v="75"/>
    <x v="0"/>
    <x v="1"/>
  </r>
  <r>
    <n v="357.35163555209641"/>
    <x v="76"/>
    <x v="1"/>
    <x v="5"/>
  </r>
  <r>
    <n v="265.8383200167973"/>
    <x v="77"/>
    <x v="0"/>
    <x v="3"/>
  </r>
  <r>
    <n v="265.8383200167973"/>
    <x v="78"/>
    <x v="0"/>
    <x v="3"/>
  </r>
  <r>
    <n v="209.24393333494285"/>
    <x v="79"/>
    <x v="0"/>
    <x v="6"/>
  </r>
  <r>
    <n v="421.95353956441767"/>
    <x v="80"/>
    <x v="1"/>
    <x v="7"/>
  </r>
  <r>
    <n v="421.95353956441767"/>
    <x v="81"/>
    <x v="1"/>
    <x v="7"/>
  </r>
  <r>
    <n v="276.65074503855442"/>
    <x v="82"/>
    <x v="0"/>
    <x v="1"/>
  </r>
  <r>
    <n v="429.3196910599857"/>
    <x v="83"/>
    <x v="1"/>
    <x v="2"/>
  </r>
  <r>
    <n v="325.72701095633886"/>
    <x v="84"/>
    <x v="1"/>
    <x v="5"/>
  </r>
  <r>
    <n v="241.13944121915225"/>
    <x v="85"/>
    <x v="0"/>
    <x v="0"/>
  </r>
  <r>
    <n v="277.54558512274394"/>
    <x v="86"/>
    <x v="1"/>
    <x v="3"/>
  </r>
  <r>
    <n v="276.65074503855442"/>
    <x v="87"/>
    <x v="0"/>
    <x v="1"/>
  </r>
  <r>
    <n v="280.4011012030881"/>
    <x v="88"/>
    <x v="0"/>
    <x v="1"/>
  </r>
  <r>
    <n v="315.23607761208729"/>
    <x v="89"/>
    <x v="0"/>
    <x v="5"/>
  </r>
  <r>
    <n v="251.27553883050638"/>
    <x v="90"/>
    <x v="0"/>
    <x v="0"/>
  </r>
  <r>
    <n v="255.70222240544314"/>
    <x v="91"/>
    <x v="0"/>
    <x v="3"/>
  </r>
  <r>
    <n v="238.19997329852097"/>
    <x v="92"/>
    <x v="0"/>
    <x v="0"/>
  </r>
  <r>
    <n v="206.30446481015309"/>
    <x v="93"/>
    <x v="0"/>
    <x v="6"/>
  </r>
  <r>
    <n v="386.47719792467819"/>
    <x v="28"/>
    <x v="1"/>
    <x v="7"/>
  </r>
  <r>
    <n v="246.84885525556965"/>
    <x v="94"/>
    <x v="0"/>
    <x v="6"/>
  </r>
  <r>
    <n v="251.27553883050638"/>
    <x v="95"/>
    <x v="0"/>
    <x v="0"/>
  </r>
  <r>
    <n v="227.2529874432644"/>
    <x v="96"/>
    <x v="0"/>
    <x v="0"/>
  </r>
  <r>
    <n v="297.81778034545226"/>
    <x v="97"/>
    <x v="1"/>
    <x v="3"/>
  </r>
  <r>
    <n v="441.58436955638564"/>
    <x v="98"/>
    <x v="1"/>
    <x v="2"/>
  </r>
  <r>
    <n v="305.09998000073313"/>
    <x v="99"/>
    <x v="0"/>
    <x v="5"/>
  </r>
  <r>
    <n v="203.36499643640295"/>
    <x v="100"/>
    <x v="0"/>
    <x v="6"/>
  </r>
  <r>
    <n v="280.4011012030881"/>
    <x v="101"/>
    <x v="0"/>
    <x v="1"/>
  </r>
  <r>
    <n v="376.34110031332403"/>
    <x v="102"/>
    <x v="1"/>
    <x v="7"/>
  </r>
  <r>
    <n v="265.8383200167973"/>
    <x v="103"/>
    <x v="0"/>
    <x v="3"/>
  </r>
  <r>
    <n v="421.95353956441767"/>
    <x v="104"/>
    <x v="1"/>
    <x v="7"/>
  </r>
  <r>
    <n v="239.01086033410644"/>
    <x v="105"/>
    <x v="0"/>
    <x v="0"/>
  </r>
  <r>
    <n v="376.57702202627166"/>
    <x v="106"/>
    <x v="1"/>
    <x v="4"/>
  </r>
  <r>
    <n v="446.65241836206269"/>
    <x v="107"/>
    <x v="1"/>
    <x v="2"/>
  </r>
  <r>
    <n v="329.79885879837815"/>
    <x v="108"/>
    <x v="0"/>
    <x v="4"/>
  </r>
  <r>
    <n v="211.77795713362289"/>
    <x v="109"/>
    <x v="0"/>
    <x v="6"/>
  </r>
  <r>
    <n v="374.76993281873149"/>
    <x v="110"/>
    <x v="0"/>
    <x v="7"/>
  </r>
  <r>
    <n v="351.64222151567901"/>
    <x v="111"/>
    <x v="1"/>
    <x v="4"/>
  </r>
  <r>
    <n v="265.8383200167973"/>
    <x v="112"/>
    <x v="0"/>
    <x v="3"/>
  </r>
  <r>
    <n v="251.27553883050638"/>
    <x v="113"/>
    <x v="0"/>
    <x v="0"/>
  </r>
  <r>
    <n v="241.13944121915225"/>
    <x v="114"/>
    <x v="0"/>
    <x v="0"/>
  </r>
  <r>
    <n v="231.00334360779812"/>
    <x v="115"/>
    <x v="0"/>
    <x v="0"/>
  </r>
  <r>
    <n v="251.27553883050638"/>
    <x v="90"/>
    <x v="0"/>
    <x v="0"/>
  </r>
  <r>
    <n v="280.4011012030881"/>
    <x v="116"/>
    <x v="0"/>
    <x v="1"/>
  </r>
  <r>
    <n v="236.47683593126791"/>
    <x v="117"/>
    <x v="0"/>
    <x v="0"/>
  </r>
  <r>
    <n v="421.95353956441767"/>
    <x v="118"/>
    <x v="1"/>
    <x v="7"/>
  </r>
  <r>
    <n v="446.65241836206269"/>
    <x v="107"/>
    <x v="1"/>
    <x v="2"/>
  </r>
  <r>
    <n v="305.09998000073313"/>
    <x v="119"/>
    <x v="0"/>
    <x v="5"/>
  </r>
  <r>
    <n v="376.74654443527527"/>
    <x v="120"/>
    <x v="1"/>
    <x v="7"/>
  </r>
  <r>
    <n v="244.07890913978352"/>
    <x v="121"/>
    <x v="0"/>
    <x v="0"/>
  </r>
  <r>
    <n v="416.88549075874062"/>
    <x v="122"/>
    <x v="1"/>
    <x v="7"/>
  </r>
  <r>
    <n v="238.19997329852097"/>
    <x v="123"/>
    <x v="0"/>
    <x v="0"/>
  </r>
  <r>
    <n v="231.00334360779812"/>
    <x v="124"/>
    <x v="0"/>
    <x v="0"/>
  </r>
  <r>
    <n v="421.95353956441767"/>
    <x v="125"/>
    <x v="1"/>
    <x v="7"/>
  </r>
  <r>
    <n v="297.73382850516515"/>
    <x v="126"/>
    <x v="0"/>
    <x v="1"/>
  </r>
  <r>
    <n v="406.74939314738646"/>
    <x v="127"/>
    <x v="1"/>
    <x v="7"/>
  </r>
  <r>
    <n v="354.49773759602317"/>
    <x v="128"/>
    <x v="0"/>
    <x v="7"/>
  </r>
  <r>
    <n v="212.69020625697351"/>
    <x v="129"/>
    <x v="0"/>
    <x v="6"/>
  </r>
  <r>
    <n v="308.03944852552291"/>
    <x v="130"/>
    <x v="0"/>
    <x v="5"/>
  </r>
  <r>
    <n v="446.65241836206269"/>
    <x v="131"/>
    <x v="1"/>
    <x v="2"/>
  </r>
  <r>
    <n v="372.55578196912762"/>
    <x v="132"/>
    <x v="1"/>
    <x v="5"/>
  </r>
  <r>
    <n v="238.19997329852097"/>
    <x v="133"/>
    <x v="0"/>
    <x v="0"/>
  </r>
  <r>
    <n v="206.30446481015309"/>
    <x v="134"/>
    <x v="0"/>
    <x v="6"/>
  </r>
  <r>
    <n v="339.93495640973231"/>
    <x v="135"/>
    <x v="0"/>
    <x v="4"/>
  </r>
  <r>
    <n v="290.53719881444226"/>
    <x v="136"/>
    <x v="0"/>
    <x v="1"/>
  </r>
  <r>
    <n v="386.47719792467819"/>
    <x v="137"/>
    <x v="1"/>
    <x v="7"/>
  </r>
  <r>
    <n v="276.65074503855442"/>
    <x v="82"/>
    <x v="0"/>
    <x v="1"/>
  </r>
  <r>
    <n v="379.19661639366819"/>
    <x v="138"/>
    <x v="0"/>
    <x v="2"/>
  </r>
  <r>
    <n v="265.8383200167973"/>
    <x v="139"/>
    <x v="0"/>
    <x v="3"/>
  </r>
  <r>
    <n v="216.44056242150722"/>
    <x v="140"/>
    <x v="0"/>
    <x v="6"/>
  </r>
  <r>
    <n v="406.74939314738646"/>
    <x v="141"/>
    <x v="1"/>
    <x v="7"/>
  </r>
  <r>
    <n v="233.94281213258787"/>
    <x v="142"/>
    <x v="0"/>
    <x v="0"/>
  </r>
  <r>
    <n v="280.4011012030881"/>
    <x v="143"/>
    <x v="0"/>
    <x v="1"/>
  </r>
  <r>
    <n v="210.15618185413499"/>
    <x v="144"/>
    <x v="0"/>
    <x v="6"/>
  </r>
  <r>
    <n v="369.29644049526166"/>
    <x v="145"/>
    <x v="0"/>
    <x v="7"/>
  </r>
  <r>
    <n v="350.07105402108647"/>
    <x v="146"/>
    <x v="0"/>
    <x v="4"/>
  </r>
  <r>
    <n v="216.44056242150722"/>
    <x v="147"/>
    <x v="0"/>
    <x v="6"/>
  </r>
  <r>
    <n v="251.27553883050638"/>
    <x v="90"/>
    <x v="0"/>
    <x v="0"/>
  </r>
  <r>
    <n v="364.63383520737733"/>
    <x v="32"/>
    <x v="0"/>
    <x v="7"/>
  </r>
  <r>
    <n v="302.24446392038897"/>
    <x v="148"/>
    <x v="1"/>
    <x v="1"/>
  </r>
  <r>
    <n v="411.17607672232322"/>
    <x v="149"/>
    <x v="1"/>
    <x v="2"/>
  </r>
  <r>
    <n v="446.65241836206269"/>
    <x v="150"/>
    <x v="1"/>
    <x v="2"/>
  </r>
  <r>
    <n v="315.23607761208729"/>
    <x v="151"/>
    <x v="0"/>
    <x v="5"/>
  </r>
  <r>
    <n v="408.87797403243229"/>
    <x v="152"/>
    <x v="1"/>
    <x v="7"/>
  </r>
  <r>
    <n v="375.41129804947178"/>
    <x v="153"/>
    <x v="0"/>
    <x v="4"/>
  </r>
  <r>
    <n v="446.65241836206269"/>
    <x v="154"/>
    <x v="1"/>
    <x v="2"/>
  </r>
  <r>
    <n v="305.09998000073313"/>
    <x v="155"/>
    <x v="0"/>
    <x v="5"/>
  </r>
  <r>
    <n v="226.34073869751282"/>
    <x v="156"/>
    <x v="0"/>
    <x v="0"/>
  </r>
  <r>
    <n v="416.88549075874062"/>
    <x v="157"/>
    <x v="1"/>
    <x v="7"/>
  </r>
  <r>
    <n v="251.95186624090942"/>
    <x v="158"/>
    <x v="0"/>
    <x v="3"/>
  </r>
  <r>
    <n v="231.00334360779812"/>
    <x v="19"/>
    <x v="0"/>
    <x v="0"/>
  </r>
  <r>
    <n v="315.23607761208729"/>
    <x v="159"/>
    <x v="0"/>
    <x v="5"/>
  </r>
  <r>
    <n v="233.13192388868541"/>
    <x v="160"/>
    <x v="0"/>
    <x v="0"/>
  </r>
  <r>
    <n v="280.4011012030881"/>
    <x v="161"/>
    <x v="0"/>
    <x v="1"/>
  </r>
  <r>
    <n v="333.65057584236007"/>
    <x v="162"/>
    <x v="0"/>
    <x v="4"/>
  </r>
  <r>
    <n v="312.38056153174313"/>
    <x v="163"/>
    <x v="1"/>
    <x v="1"/>
  </r>
  <r>
    <n v="241.13944121915225"/>
    <x v="164"/>
    <x v="0"/>
    <x v="0"/>
  </r>
  <r>
    <n v="209.24393333494285"/>
    <x v="165"/>
    <x v="0"/>
    <x v="6"/>
  </r>
  <r>
    <n v="329.79885879837815"/>
    <x v="166"/>
    <x v="0"/>
    <x v="4"/>
  </r>
  <r>
    <n v="211.77795713362289"/>
    <x v="167"/>
    <x v="0"/>
    <x v="6"/>
  </r>
  <r>
    <n v="305.09998000073313"/>
    <x v="168"/>
    <x v="0"/>
    <x v="5"/>
  </r>
  <r>
    <n v="204.17588422718651"/>
    <x v="169"/>
    <x v="0"/>
    <x v="6"/>
  </r>
  <r>
    <n v="208.43304509104038"/>
    <x v="170"/>
    <x v="0"/>
    <x v="6"/>
  </r>
  <r>
    <n v="282.52968148397542"/>
    <x v="171"/>
    <x v="0"/>
    <x v="1"/>
  </r>
  <r>
    <n v="421.31217433367738"/>
    <x v="172"/>
    <x v="1"/>
    <x v="2"/>
  </r>
  <r>
    <n v="241.54488473694497"/>
    <x v="173"/>
    <x v="0"/>
    <x v="0"/>
  </r>
  <r>
    <n v="255.70222240544314"/>
    <x v="174"/>
    <x v="0"/>
    <x v="3"/>
  </r>
  <r>
    <n v="411.17607672232322"/>
    <x v="149"/>
    <x v="1"/>
    <x v="2"/>
  </r>
  <r>
    <n v="354.49773759602317"/>
    <x v="175"/>
    <x v="0"/>
    <x v="7"/>
  </r>
  <r>
    <n v="233.94281213258787"/>
    <x v="40"/>
    <x v="0"/>
    <x v="0"/>
  </r>
  <r>
    <n v="446.65241836206269"/>
    <x v="176"/>
    <x v="1"/>
    <x v="2"/>
  </r>
  <r>
    <n v="337.07944032938815"/>
    <x v="177"/>
    <x v="1"/>
    <x v="5"/>
  </r>
  <r>
    <n v="327.34878683998522"/>
    <x v="178"/>
    <x v="1"/>
    <x v="5"/>
  </r>
  <r>
    <n v="228.06387523404797"/>
    <x v="179"/>
    <x v="0"/>
    <x v="0"/>
  </r>
  <r>
    <n v="305.09998000073313"/>
    <x v="180"/>
    <x v="0"/>
    <x v="5"/>
  </r>
  <r>
    <n v="240.73399770135953"/>
    <x v="181"/>
    <x v="0"/>
    <x v="0"/>
  </r>
  <r>
    <n v="339.93495640973231"/>
    <x v="182"/>
    <x v="0"/>
    <x v="4"/>
  </r>
  <r>
    <n v="397.25466076677264"/>
    <x v="183"/>
    <x v="1"/>
    <x v="4"/>
  </r>
  <r>
    <n v="246.84885525556965"/>
    <x v="184"/>
    <x v="0"/>
    <x v="6"/>
  </r>
  <r>
    <n v="315.23607761208729"/>
    <x v="185"/>
    <x v="0"/>
    <x v="5"/>
  </r>
  <r>
    <n v="209.24393333494285"/>
    <x v="186"/>
    <x v="0"/>
    <x v="6"/>
  </r>
  <r>
    <n v="315.64152112988"/>
    <x v="187"/>
    <x v="0"/>
    <x v="5"/>
  </r>
  <r>
    <n v="351.64222151567901"/>
    <x v="188"/>
    <x v="1"/>
    <x v="4"/>
  </r>
  <r>
    <n v="231.00334360779812"/>
    <x v="189"/>
    <x v="0"/>
    <x v="0"/>
  </r>
  <r>
    <n v="421.95353956441767"/>
    <x v="190"/>
    <x v="1"/>
    <x v="7"/>
  </r>
  <r>
    <n v="356.62631787691049"/>
    <x v="191"/>
    <x v="0"/>
    <x v="7"/>
  </r>
  <r>
    <n v="228.06387523404797"/>
    <x v="192"/>
    <x v="0"/>
    <x v="0"/>
  </r>
  <r>
    <n v="417.29093427653333"/>
    <x v="193"/>
    <x v="1"/>
    <x v="7"/>
  </r>
  <r>
    <n v="249.14695794546057"/>
    <x v="194"/>
    <x v="0"/>
    <x v="0"/>
  </r>
  <r>
    <n v="210.15618185413499"/>
    <x v="195"/>
    <x v="0"/>
    <x v="6"/>
  </r>
  <r>
    <n v="231.40878772974932"/>
    <x v="196"/>
    <x v="0"/>
    <x v="0"/>
  </r>
  <r>
    <n v="251.27553883050638"/>
    <x v="113"/>
    <x v="0"/>
    <x v="0"/>
  </r>
  <r>
    <n v="236.71275764421551"/>
    <x v="197"/>
    <x v="0"/>
    <x v="6"/>
  </r>
  <r>
    <n v="421.95353956441767"/>
    <x v="198"/>
    <x v="1"/>
    <x v="7"/>
  </r>
  <r>
    <n v="396.61329553603235"/>
    <x v="199"/>
    <x v="1"/>
    <x v="7"/>
  </r>
  <r>
    <n v="354.49773759602317"/>
    <x v="200"/>
    <x v="0"/>
    <x v="7"/>
  </r>
  <r>
    <n v="335.50827283479555"/>
    <x v="201"/>
    <x v="0"/>
    <x v="5"/>
  </r>
  <r>
    <n v="350.07105402108647"/>
    <x v="202"/>
    <x v="0"/>
    <x v="4"/>
  </r>
  <r>
    <n v="421.95353956441767"/>
    <x v="190"/>
    <x v="1"/>
    <x v="7"/>
  </r>
  <r>
    <n v="315.23607761208729"/>
    <x v="203"/>
    <x v="0"/>
    <x v="5"/>
  </r>
  <r>
    <n v="379.28056883811382"/>
    <x v="204"/>
    <x v="1"/>
    <x v="7"/>
  </r>
  <r>
    <n v="376.34110031332403"/>
    <x v="205"/>
    <x v="1"/>
    <x v="7"/>
  </r>
  <r>
    <n v="255.70222240544314"/>
    <x v="206"/>
    <x v="0"/>
    <x v="3"/>
  </r>
  <r>
    <n v="396.61329553603235"/>
    <x v="207"/>
    <x v="1"/>
    <x v="7"/>
  </r>
  <r>
    <n v="347.21553794074231"/>
    <x v="208"/>
    <x v="1"/>
    <x v="5"/>
  </r>
  <r>
    <n v="384.90603043008559"/>
    <x v="209"/>
    <x v="0"/>
    <x v="7"/>
  </r>
  <r>
    <n v="233.13192388868541"/>
    <x v="210"/>
    <x v="0"/>
    <x v="0"/>
  </r>
  <r>
    <n v="350.30697573403404"/>
    <x v="211"/>
    <x v="0"/>
    <x v="5"/>
  </r>
  <r>
    <n v="233.94281213258787"/>
    <x v="212"/>
    <x v="0"/>
    <x v="0"/>
  </r>
  <r>
    <n v="401.03997911096906"/>
    <x v="213"/>
    <x v="1"/>
    <x v="2"/>
  </r>
  <r>
    <n v="421.95353956441767"/>
    <x v="214"/>
    <x v="1"/>
    <x v="7"/>
  </r>
  <r>
    <n v="265.8383200167973"/>
    <x v="215"/>
    <x v="0"/>
    <x v="3"/>
  </r>
  <r>
    <n v="287.6816827340981"/>
    <x v="216"/>
    <x v="1"/>
    <x v="3"/>
  </r>
  <r>
    <n v="328.53184659695893"/>
    <x v="217"/>
    <x v="0"/>
    <x v="4"/>
  </r>
  <r>
    <n v="325.37217522344145"/>
    <x v="218"/>
    <x v="0"/>
    <x v="5"/>
  </r>
  <r>
    <n v="277.54558512274394"/>
    <x v="219"/>
    <x v="1"/>
    <x v="3"/>
  </r>
  <r>
    <n v="374.76993281873149"/>
    <x v="220"/>
    <x v="0"/>
    <x v="7"/>
  </r>
  <r>
    <n v="255.70222240544314"/>
    <x v="221"/>
    <x v="0"/>
    <x v="3"/>
  </r>
  <r>
    <n v="339.93495640973231"/>
    <x v="222"/>
    <x v="0"/>
    <x v="4"/>
  </r>
  <r>
    <n v="231.00334360779812"/>
    <x v="223"/>
    <x v="0"/>
    <x v="0"/>
  </r>
  <r>
    <n v="351.64222151567901"/>
    <x v="224"/>
    <x v="1"/>
    <x v="4"/>
  </r>
  <r>
    <n v="302.16051162698301"/>
    <x v="225"/>
    <x v="0"/>
    <x v="5"/>
  </r>
  <r>
    <n v="305.09998000073313"/>
    <x v="226"/>
    <x v="0"/>
    <x v="5"/>
  </r>
  <r>
    <n v="315.23607761208729"/>
    <x v="227"/>
    <x v="0"/>
    <x v="5"/>
  </r>
  <r>
    <n v="265.8383200167973"/>
    <x v="228"/>
    <x v="0"/>
    <x v="3"/>
  </r>
  <r>
    <n v="326.94334271803399"/>
    <x v="229"/>
    <x v="1"/>
    <x v="5"/>
  </r>
  <r>
    <n v="329.79885879837815"/>
    <x v="230"/>
    <x v="0"/>
    <x v="4"/>
  </r>
  <r>
    <n v="396.61329553603235"/>
    <x v="231"/>
    <x v="1"/>
    <x v="7"/>
  </r>
  <r>
    <n v="285.06370588681398"/>
    <x v="232"/>
    <x v="0"/>
    <x v="1"/>
  </r>
  <r>
    <n v="280.4011012030881"/>
    <x v="233"/>
    <x v="0"/>
    <x v="1"/>
  </r>
  <r>
    <n v="354.49773759602317"/>
    <x v="234"/>
    <x v="0"/>
    <x v="7"/>
  </r>
  <r>
    <n v="358.07857074739479"/>
    <x v="235"/>
    <x v="0"/>
    <x v="4"/>
  </r>
  <r>
    <n v="362.50525432233155"/>
    <x v="236"/>
    <x v="0"/>
    <x v="7"/>
  </r>
  <r>
    <n v="301.31466165653677"/>
    <x v="237"/>
    <x v="0"/>
    <x v="3"/>
  </r>
  <r>
    <n v="206.30446481015309"/>
    <x v="238"/>
    <x v="0"/>
    <x v="6"/>
  </r>
  <r>
    <n v="305.09998000073313"/>
    <x v="239"/>
    <x v="0"/>
    <x v="5"/>
  </r>
  <r>
    <n v="238.19997329852097"/>
    <x v="240"/>
    <x v="0"/>
    <x v="0"/>
  </r>
  <r>
    <n v="329.79885879837815"/>
    <x v="241"/>
    <x v="0"/>
    <x v="4"/>
  </r>
  <r>
    <n v="374.76993281873149"/>
    <x v="242"/>
    <x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3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 chartFormat="2">
  <location ref="X39:Y51" firstHeaderRow="2" firstDataRow="2" firstDataCol="1"/>
  <pivotFields count="4">
    <pivotField compact="0" outline="0" subtotalTop="0" showAll="0" includeNewItemsInFilter="1"/>
    <pivotField axis="axisRow" dataField="1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Residuals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22" dataOnRows="1" applyNumberFormats="0" applyBorderFormats="0" applyFontFormats="0" applyPatternFormats="0" applyAlignmentFormats="0" applyWidthHeightFormats="1" dataCaption="Data" showMissing="0" showItems="0" showMultipleLabel="0" showMemberPropertyTips="0" useAutoFormatting="1" subtotalHiddenItems="1" itemPrintTitles="1" indent="0" compact="0" compactData="0" gridDropZones="1">
  <location ref="N38:P65" firstHeaderRow="1" firstDataRow="1" firstDataCol="2" colPageCount="1"/>
  <pivotFields count="4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9">
        <item x="6"/>
        <item x="0"/>
        <item x="3"/>
        <item x="1"/>
        <item x="5"/>
        <item x="4"/>
        <item x="7"/>
        <item x="2"/>
        <item t="default"/>
      </items>
    </pivotField>
  </pivotFields>
  <rowFields count="2">
    <field x="3"/>
    <field x="-2"/>
  </rowFields>
  <rowItems count="27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Average of Residuals" fld="1" subtotal="average" baseField="0" baseItem="0"/>
    <dataField name="StdDev of Residuals2" fld="1" subtotal="stdDev" baseField="0" baseItem="0"/>
    <dataField name="Count of Residuals3" fld="1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7"/>
  <sheetViews>
    <sheetView tabSelected="1" topLeftCell="M34" workbookViewId="0">
      <selection activeCell="AA62" sqref="AA62"/>
    </sheetView>
  </sheetViews>
  <sheetFormatPr defaultRowHeight="12" x14ac:dyDescent="0.15"/>
  <cols>
    <col min="1" max="1" width="20.42578125" style="4" customWidth="1"/>
    <col min="2" max="2" width="15.5703125" style="4" customWidth="1"/>
    <col min="3" max="3" width="17.85546875" style="4" customWidth="1"/>
    <col min="4" max="5" width="9.140625" style="4"/>
    <col min="6" max="6" width="17.85546875" style="4" customWidth="1"/>
    <col min="7" max="7" width="9.140625" style="4"/>
    <col min="8" max="9" width="12.140625" style="4" customWidth="1"/>
    <col min="10" max="12" width="9.140625" style="4"/>
    <col min="13" max="13" width="8.7109375" style="4" customWidth="1"/>
    <col min="14" max="14" width="15.85546875" style="4" customWidth="1"/>
    <col min="15" max="15" width="24.28515625" style="4" customWidth="1"/>
    <col min="16" max="16" width="14.85546875" style="4" customWidth="1"/>
    <col min="17" max="23" width="8.140625" style="4" customWidth="1"/>
    <col min="24" max="24" width="21.85546875" style="4" bestFit="1" customWidth="1"/>
    <col min="25" max="25" width="6.7109375" style="4" customWidth="1"/>
    <col min="26" max="256" width="9.140625" style="4"/>
    <col min="257" max="257" width="20.42578125" style="4" customWidth="1"/>
    <col min="258" max="258" width="15.5703125" style="4" customWidth="1"/>
    <col min="259" max="259" width="17.85546875" style="4" customWidth="1"/>
    <col min="260" max="261" width="9.140625" style="4"/>
    <col min="262" max="262" width="17.85546875" style="4" customWidth="1"/>
    <col min="263" max="263" width="9.140625" style="4"/>
    <col min="264" max="265" width="12.140625" style="4" customWidth="1"/>
    <col min="266" max="268" width="9.140625" style="4"/>
    <col min="269" max="269" width="8.7109375" style="4" customWidth="1"/>
    <col min="270" max="270" width="15.85546875" style="4" customWidth="1"/>
    <col min="271" max="271" width="24.28515625" style="4" customWidth="1"/>
    <col min="272" max="272" width="14.85546875" style="4" customWidth="1"/>
    <col min="273" max="279" width="8.140625" style="4" customWidth="1"/>
    <col min="280" max="280" width="21.85546875" style="4" bestFit="1" customWidth="1"/>
    <col min="281" max="281" width="6.7109375" style="4" customWidth="1"/>
    <col min="282" max="512" width="9.140625" style="4"/>
    <col min="513" max="513" width="20.42578125" style="4" customWidth="1"/>
    <col min="514" max="514" width="15.5703125" style="4" customWidth="1"/>
    <col min="515" max="515" width="17.85546875" style="4" customWidth="1"/>
    <col min="516" max="517" width="9.140625" style="4"/>
    <col min="518" max="518" width="17.85546875" style="4" customWidth="1"/>
    <col min="519" max="519" width="9.140625" style="4"/>
    <col min="520" max="521" width="12.140625" style="4" customWidth="1"/>
    <col min="522" max="524" width="9.140625" style="4"/>
    <col min="525" max="525" width="8.7109375" style="4" customWidth="1"/>
    <col min="526" max="526" width="15.85546875" style="4" customWidth="1"/>
    <col min="527" max="527" width="24.28515625" style="4" customWidth="1"/>
    <col min="528" max="528" width="14.85546875" style="4" customWidth="1"/>
    <col min="529" max="535" width="8.140625" style="4" customWidth="1"/>
    <col min="536" max="536" width="21.85546875" style="4" bestFit="1" customWidth="1"/>
    <col min="537" max="537" width="6.7109375" style="4" customWidth="1"/>
    <col min="538" max="768" width="9.140625" style="4"/>
    <col min="769" max="769" width="20.42578125" style="4" customWidth="1"/>
    <col min="770" max="770" width="15.5703125" style="4" customWidth="1"/>
    <col min="771" max="771" width="17.85546875" style="4" customWidth="1"/>
    <col min="772" max="773" width="9.140625" style="4"/>
    <col min="774" max="774" width="17.85546875" style="4" customWidth="1"/>
    <col min="775" max="775" width="9.140625" style="4"/>
    <col min="776" max="777" width="12.140625" style="4" customWidth="1"/>
    <col min="778" max="780" width="9.140625" style="4"/>
    <col min="781" max="781" width="8.7109375" style="4" customWidth="1"/>
    <col min="782" max="782" width="15.85546875" style="4" customWidth="1"/>
    <col min="783" max="783" width="24.28515625" style="4" customWidth="1"/>
    <col min="784" max="784" width="14.85546875" style="4" customWidth="1"/>
    <col min="785" max="791" width="8.140625" style="4" customWidth="1"/>
    <col min="792" max="792" width="21.85546875" style="4" bestFit="1" customWidth="1"/>
    <col min="793" max="793" width="6.7109375" style="4" customWidth="1"/>
    <col min="794" max="1024" width="9.140625" style="4"/>
    <col min="1025" max="1025" width="20.42578125" style="4" customWidth="1"/>
    <col min="1026" max="1026" width="15.5703125" style="4" customWidth="1"/>
    <col min="1027" max="1027" width="17.85546875" style="4" customWidth="1"/>
    <col min="1028" max="1029" width="9.140625" style="4"/>
    <col min="1030" max="1030" width="17.85546875" style="4" customWidth="1"/>
    <col min="1031" max="1031" width="9.140625" style="4"/>
    <col min="1032" max="1033" width="12.140625" style="4" customWidth="1"/>
    <col min="1034" max="1036" width="9.140625" style="4"/>
    <col min="1037" max="1037" width="8.7109375" style="4" customWidth="1"/>
    <col min="1038" max="1038" width="15.85546875" style="4" customWidth="1"/>
    <col min="1039" max="1039" width="24.28515625" style="4" customWidth="1"/>
    <col min="1040" max="1040" width="14.85546875" style="4" customWidth="1"/>
    <col min="1041" max="1047" width="8.140625" style="4" customWidth="1"/>
    <col min="1048" max="1048" width="21.85546875" style="4" bestFit="1" customWidth="1"/>
    <col min="1049" max="1049" width="6.7109375" style="4" customWidth="1"/>
    <col min="1050" max="1280" width="9.140625" style="4"/>
    <col min="1281" max="1281" width="20.42578125" style="4" customWidth="1"/>
    <col min="1282" max="1282" width="15.5703125" style="4" customWidth="1"/>
    <col min="1283" max="1283" width="17.85546875" style="4" customWidth="1"/>
    <col min="1284" max="1285" width="9.140625" style="4"/>
    <col min="1286" max="1286" width="17.85546875" style="4" customWidth="1"/>
    <col min="1287" max="1287" width="9.140625" style="4"/>
    <col min="1288" max="1289" width="12.140625" style="4" customWidth="1"/>
    <col min="1290" max="1292" width="9.140625" style="4"/>
    <col min="1293" max="1293" width="8.7109375" style="4" customWidth="1"/>
    <col min="1294" max="1294" width="15.85546875" style="4" customWidth="1"/>
    <col min="1295" max="1295" width="24.28515625" style="4" customWidth="1"/>
    <col min="1296" max="1296" width="14.85546875" style="4" customWidth="1"/>
    <col min="1297" max="1303" width="8.140625" style="4" customWidth="1"/>
    <col min="1304" max="1304" width="21.85546875" style="4" bestFit="1" customWidth="1"/>
    <col min="1305" max="1305" width="6.7109375" style="4" customWidth="1"/>
    <col min="1306" max="1536" width="9.140625" style="4"/>
    <col min="1537" max="1537" width="20.42578125" style="4" customWidth="1"/>
    <col min="1538" max="1538" width="15.5703125" style="4" customWidth="1"/>
    <col min="1539" max="1539" width="17.85546875" style="4" customWidth="1"/>
    <col min="1540" max="1541" width="9.140625" style="4"/>
    <col min="1542" max="1542" width="17.85546875" style="4" customWidth="1"/>
    <col min="1543" max="1543" width="9.140625" style="4"/>
    <col min="1544" max="1545" width="12.140625" style="4" customWidth="1"/>
    <col min="1546" max="1548" width="9.140625" style="4"/>
    <col min="1549" max="1549" width="8.7109375" style="4" customWidth="1"/>
    <col min="1550" max="1550" width="15.85546875" style="4" customWidth="1"/>
    <col min="1551" max="1551" width="24.28515625" style="4" customWidth="1"/>
    <col min="1552" max="1552" width="14.85546875" style="4" customWidth="1"/>
    <col min="1553" max="1559" width="8.140625" style="4" customWidth="1"/>
    <col min="1560" max="1560" width="21.85546875" style="4" bestFit="1" customWidth="1"/>
    <col min="1561" max="1561" width="6.7109375" style="4" customWidth="1"/>
    <col min="1562" max="1792" width="9.140625" style="4"/>
    <col min="1793" max="1793" width="20.42578125" style="4" customWidth="1"/>
    <col min="1794" max="1794" width="15.5703125" style="4" customWidth="1"/>
    <col min="1795" max="1795" width="17.85546875" style="4" customWidth="1"/>
    <col min="1796" max="1797" width="9.140625" style="4"/>
    <col min="1798" max="1798" width="17.85546875" style="4" customWidth="1"/>
    <col min="1799" max="1799" width="9.140625" style="4"/>
    <col min="1800" max="1801" width="12.140625" style="4" customWidth="1"/>
    <col min="1802" max="1804" width="9.140625" style="4"/>
    <col min="1805" max="1805" width="8.7109375" style="4" customWidth="1"/>
    <col min="1806" max="1806" width="15.85546875" style="4" customWidth="1"/>
    <col min="1807" max="1807" width="24.28515625" style="4" customWidth="1"/>
    <col min="1808" max="1808" width="14.85546875" style="4" customWidth="1"/>
    <col min="1809" max="1815" width="8.140625" style="4" customWidth="1"/>
    <col min="1816" max="1816" width="21.85546875" style="4" bestFit="1" customWidth="1"/>
    <col min="1817" max="1817" width="6.7109375" style="4" customWidth="1"/>
    <col min="1818" max="2048" width="9.140625" style="4"/>
    <col min="2049" max="2049" width="20.42578125" style="4" customWidth="1"/>
    <col min="2050" max="2050" width="15.5703125" style="4" customWidth="1"/>
    <col min="2051" max="2051" width="17.85546875" style="4" customWidth="1"/>
    <col min="2052" max="2053" width="9.140625" style="4"/>
    <col min="2054" max="2054" width="17.85546875" style="4" customWidth="1"/>
    <col min="2055" max="2055" width="9.140625" style="4"/>
    <col min="2056" max="2057" width="12.140625" style="4" customWidth="1"/>
    <col min="2058" max="2060" width="9.140625" style="4"/>
    <col min="2061" max="2061" width="8.7109375" style="4" customWidth="1"/>
    <col min="2062" max="2062" width="15.85546875" style="4" customWidth="1"/>
    <col min="2063" max="2063" width="24.28515625" style="4" customWidth="1"/>
    <col min="2064" max="2064" width="14.85546875" style="4" customWidth="1"/>
    <col min="2065" max="2071" width="8.140625" style="4" customWidth="1"/>
    <col min="2072" max="2072" width="21.85546875" style="4" bestFit="1" customWidth="1"/>
    <col min="2073" max="2073" width="6.7109375" style="4" customWidth="1"/>
    <col min="2074" max="2304" width="9.140625" style="4"/>
    <col min="2305" max="2305" width="20.42578125" style="4" customWidth="1"/>
    <col min="2306" max="2306" width="15.5703125" style="4" customWidth="1"/>
    <col min="2307" max="2307" width="17.85546875" style="4" customWidth="1"/>
    <col min="2308" max="2309" width="9.140625" style="4"/>
    <col min="2310" max="2310" width="17.85546875" style="4" customWidth="1"/>
    <col min="2311" max="2311" width="9.140625" style="4"/>
    <col min="2312" max="2313" width="12.140625" style="4" customWidth="1"/>
    <col min="2314" max="2316" width="9.140625" style="4"/>
    <col min="2317" max="2317" width="8.7109375" style="4" customWidth="1"/>
    <col min="2318" max="2318" width="15.85546875" style="4" customWidth="1"/>
    <col min="2319" max="2319" width="24.28515625" style="4" customWidth="1"/>
    <col min="2320" max="2320" width="14.85546875" style="4" customWidth="1"/>
    <col min="2321" max="2327" width="8.140625" style="4" customWidth="1"/>
    <col min="2328" max="2328" width="21.85546875" style="4" bestFit="1" customWidth="1"/>
    <col min="2329" max="2329" width="6.7109375" style="4" customWidth="1"/>
    <col min="2330" max="2560" width="9.140625" style="4"/>
    <col min="2561" max="2561" width="20.42578125" style="4" customWidth="1"/>
    <col min="2562" max="2562" width="15.5703125" style="4" customWidth="1"/>
    <col min="2563" max="2563" width="17.85546875" style="4" customWidth="1"/>
    <col min="2564" max="2565" width="9.140625" style="4"/>
    <col min="2566" max="2566" width="17.85546875" style="4" customWidth="1"/>
    <col min="2567" max="2567" width="9.140625" style="4"/>
    <col min="2568" max="2569" width="12.140625" style="4" customWidth="1"/>
    <col min="2570" max="2572" width="9.140625" style="4"/>
    <col min="2573" max="2573" width="8.7109375" style="4" customWidth="1"/>
    <col min="2574" max="2574" width="15.85546875" style="4" customWidth="1"/>
    <col min="2575" max="2575" width="24.28515625" style="4" customWidth="1"/>
    <col min="2576" max="2576" width="14.85546875" style="4" customWidth="1"/>
    <col min="2577" max="2583" width="8.140625" style="4" customWidth="1"/>
    <col min="2584" max="2584" width="21.85546875" style="4" bestFit="1" customWidth="1"/>
    <col min="2585" max="2585" width="6.7109375" style="4" customWidth="1"/>
    <col min="2586" max="2816" width="9.140625" style="4"/>
    <col min="2817" max="2817" width="20.42578125" style="4" customWidth="1"/>
    <col min="2818" max="2818" width="15.5703125" style="4" customWidth="1"/>
    <col min="2819" max="2819" width="17.85546875" style="4" customWidth="1"/>
    <col min="2820" max="2821" width="9.140625" style="4"/>
    <col min="2822" max="2822" width="17.85546875" style="4" customWidth="1"/>
    <col min="2823" max="2823" width="9.140625" style="4"/>
    <col min="2824" max="2825" width="12.140625" style="4" customWidth="1"/>
    <col min="2826" max="2828" width="9.140625" style="4"/>
    <col min="2829" max="2829" width="8.7109375" style="4" customWidth="1"/>
    <col min="2830" max="2830" width="15.85546875" style="4" customWidth="1"/>
    <col min="2831" max="2831" width="24.28515625" style="4" customWidth="1"/>
    <col min="2832" max="2832" width="14.85546875" style="4" customWidth="1"/>
    <col min="2833" max="2839" width="8.140625" style="4" customWidth="1"/>
    <col min="2840" max="2840" width="21.85546875" style="4" bestFit="1" customWidth="1"/>
    <col min="2841" max="2841" width="6.7109375" style="4" customWidth="1"/>
    <col min="2842" max="3072" width="9.140625" style="4"/>
    <col min="3073" max="3073" width="20.42578125" style="4" customWidth="1"/>
    <col min="3074" max="3074" width="15.5703125" style="4" customWidth="1"/>
    <col min="3075" max="3075" width="17.85546875" style="4" customWidth="1"/>
    <col min="3076" max="3077" width="9.140625" style="4"/>
    <col min="3078" max="3078" width="17.85546875" style="4" customWidth="1"/>
    <col min="3079" max="3079" width="9.140625" style="4"/>
    <col min="3080" max="3081" width="12.140625" style="4" customWidth="1"/>
    <col min="3082" max="3084" width="9.140625" style="4"/>
    <col min="3085" max="3085" width="8.7109375" style="4" customWidth="1"/>
    <col min="3086" max="3086" width="15.85546875" style="4" customWidth="1"/>
    <col min="3087" max="3087" width="24.28515625" style="4" customWidth="1"/>
    <col min="3088" max="3088" width="14.85546875" style="4" customWidth="1"/>
    <col min="3089" max="3095" width="8.140625" style="4" customWidth="1"/>
    <col min="3096" max="3096" width="21.85546875" style="4" bestFit="1" customWidth="1"/>
    <col min="3097" max="3097" width="6.7109375" style="4" customWidth="1"/>
    <col min="3098" max="3328" width="9.140625" style="4"/>
    <col min="3329" max="3329" width="20.42578125" style="4" customWidth="1"/>
    <col min="3330" max="3330" width="15.5703125" style="4" customWidth="1"/>
    <col min="3331" max="3331" width="17.85546875" style="4" customWidth="1"/>
    <col min="3332" max="3333" width="9.140625" style="4"/>
    <col min="3334" max="3334" width="17.85546875" style="4" customWidth="1"/>
    <col min="3335" max="3335" width="9.140625" style="4"/>
    <col min="3336" max="3337" width="12.140625" style="4" customWidth="1"/>
    <col min="3338" max="3340" width="9.140625" style="4"/>
    <col min="3341" max="3341" width="8.7109375" style="4" customWidth="1"/>
    <col min="3342" max="3342" width="15.85546875" style="4" customWidth="1"/>
    <col min="3343" max="3343" width="24.28515625" style="4" customWidth="1"/>
    <col min="3344" max="3344" width="14.85546875" style="4" customWidth="1"/>
    <col min="3345" max="3351" width="8.140625" style="4" customWidth="1"/>
    <col min="3352" max="3352" width="21.85546875" style="4" bestFit="1" customWidth="1"/>
    <col min="3353" max="3353" width="6.7109375" style="4" customWidth="1"/>
    <col min="3354" max="3584" width="9.140625" style="4"/>
    <col min="3585" max="3585" width="20.42578125" style="4" customWidth="1"/>
    <col min="3586" max="3586" width="15.5703125" style="4" customWidth="1"/>
    <col min="3587" max="3587" width="17.85546875" style="4" customWidth="1"/>
    <col min="3588" max="3589" width="9.140625" style="4"/>
    <col min="3590" max="3590" width="17.85546875" style="4" customWidth="1"/>
    <col min="3591" max="3591" width="9.140625" style="4"/>
    <col min="3592" max="3593" width="12.140625" style="4" customWidth="1"/>
    <col min="3594" max="3596" width="9.140625" style="4"/>
    <col min="3597" max="3597" width="8.7109375" style="4" customWidth="1"/>
    <col min="3598" max="3598" width="15.85546875" style="4" customWidth="1"/>
    <col min="3599" max="3599" width="24.28515625" style="4" customWidth="1"/>
    <col min="3600" max="3600" width="14.85546875" style="4" customWidth="1"/>
    <col min="3601" max="3607" width="8.140625" style="4" customWidth="1"/>
    <col min="3608" max="3608" width="21.85546875" style="4" bestFit="1" customWidth="1"/>
    <col min="3609" max="3609" width="6.7109375" style="4" customWidth="1"/>
    <col min="3610" max="3840" width="9.140625" style="4"/>
    <col min="3841" max="3841" width="20.42578125" style="4" customWidth="1"/>
    <col min="3842" max="3842" width="15.5703125" style="4" customWidth="1"/>
    <col min="3843" max="3843" width="17.85546875" style="4" customWidth="1"/>
    <col min="3844" max="3845" width="9.140625" style="4"/>
    <col min="3846" max="3846" width="17.85546875" style="4" customWidth="1"/>
    <col min="3847" max="3847" width="9.140625" style="4"/>
    <col min="3848" max="3849" width="12.140625" style="4" customWidth="1"/>
    <col min="3850" max="3852" width="9.140625" style="4"/>
    <col min="3853" max="3853" width="8.7109375" style="4" customWidth="1"/>
    <col min="3854" max="3854" width="15.85546875" style="4" customWidth="1"/>
    <col min="3855" max="3855" width="24.28515625" style="4" customWidth="1"/>
    <col min="3856" max="3856" width="14.85546875" style="4" customWidth="1"/>
    <col min="3857" max="3863" width="8.140625" style="4" customWidth="1"/>
    <col min="3864" max="3864" width="21.85546875" style="4" bestFit="1" customWidth="1"/>
    <col min="3865" max="3865" width="6.7109375" style="4" customWidth="1"/>
    <col min="3866" max="4096" width="9.140625" style="4"/>
    <col min="4097" max="4097" width="20.42578125" style="4" customWidth="1"/>
    <col min="4098" max="4098" width="15.5703125" style="4" customWidth="1"/>
    <col min="4099" max="4099" width="17.85546875" style="4" customWidth="1"/>
    <col min="4100" max="4101" width="9.140625" style="4"/>
    <col min="4102" max="4102" width="17.85546875" style="4" customWidth="1"/>
    <col min="4103" max="4103" width="9.140625" style="4"/>
    <col min="4104" max="4105" width="12.140625" style="4" customWidth="1"/>
    <col min="4106" max="4108" width="9.140625" style="4"/>
    <col min="4109" max="4109" width="8.7109375" style="4" customWidth="1"/>
    <col min="4110" max="4110" width="15.85546875" style="4" customWidth="1"/>
    <col min="4111" max="4111" width="24.28515625" style="4" customWidth="1"/>
    <col min="4112" max="4112" width="14.85546875" style="4" customWidth="1"/>
    <col min="4113" max="4119" width="8.140625" style="4" customWidth="1"/>
    <col min="4120" max="4120" width="21.85546875" style="4" bestFit="1" customWidth="1"/>
    <col min="4121" max="4121" width="6.7109375" style="4" customWidth="1"/>
    <col min="4122" max="4352" width="9.140625" style="4"/>
    <col min="4353" max="4353" width="20.42578125" style="4" customWidth="1"/>
    <col min="4354" max="4354" width="15.5703125" style="4" customWidth="1"/>
    <col min="4355" max="4355" width="17.85546875" style="4" customWidth="1"/>
    <col min="4356" max="4357" width="9.140625" style="4"/>
    <col min="4358" max="4358" width="17.85546875" style="4" customWidth="1"/>
    <col min="4359" max="4359" width="9.140625" style="4"/>
    <col min="4360" max="4361" width="12.140625" style="4" customWidth="1"/>
    <col min="4362" max="4364" width="9.140625" style="4"/>
    <col min="4365" max="4365" width="8.7109375" style="4" customWidth="1"/>
    <col min="4366" max="4366" width="15.85546875" style="4" customWidth="1"/>
    <col min="4367" max="4367" width="24.28515625" style="4" customWidth="1"/>
    <col min="4368" max="4368" width="14.85546875" style="4" customWidth="1"/>
    <col min="4369" max="4375" width="8.140625" style="4" customWidth="1"/>
    <col min="4376" max="4376" width="21.85546875" style="4" bestFit="1" customWidth="1"/>
    <col min="4377" max="4377" width="6.7109375" style="4" customWidth="1"/>
    <col min="4378" max="4608" width="9.140625" style="4"/>
    <col min="4609" max="4609" width="20.42578125" style="4" customWidth="1"/>
    <col min="4610" max="4610" width="15.5703125" style="4" customWidth="1"/>
    <col min="4611" max="4611" width="17.85546875" style="4" customWidth="1"/>
    <col min="4612" max="4613" width="9.140625" style="4"/>
    <col min="4614" max="4614" width="17.85546875" style="4" customWidth="1"/>
    <col min="4615" max="4615" width="9.140625" style="4"/>
    <col min="4616" max="4617" width="12.140625" style="4" customWidth="1"/>
    <col min="4618" max="4620" width="9.140625" style="4"/>
    <col min="4621" max="4621" width="8.7109375" style="4" customWidth="1"/>
    <col min="4622" max="4622" width="15.85546875" style="4" customWidth="1"/>
    <col min="4623" max="4623" width="24.28515625" style="4" customWidth="1"/>
    <col min="4624" max="4624" width="14.85546875" style="4" customWidth="1"/>
    <col min="4625" max="4631" width="8.140625" style="4" customWidth="1"/>
    <col min="4632" max="4632" width="21.85546875" style="4" bestFit="1" customWidth="1"/>
    <col min="4633" max="4633" width="6.7109375" style="4" customWidth="1"/>
    <col min="4634" max="4864" width="9.140625" style="4"/>
    <col min="4865" max="4865" width="20.42578125" style="4" customWidth="1"/>
    <col min="4866" max="4866" width="15.5703125" style="4" customWidth="1"/>
    <col min="4867" max="4867" width="17.85546875" style="4" customWidth="1"/>
    <col min="4868" max="4869" width="9.140625" style="4"/>
    <col min="4870" max="4870" width="17.85546875" style="4" customWidth="1"/>
    <col min="4871" max="4871" width="9.140625" style="4"/>
    <col min="4872" max="4873" width="12.140625" style="4" customWidth="1"/>
    <col min="4874" max="4876" width="9.140625" style="4"/>
    <col min="4877" max="4877" width="8.7109375" style="4" customWidth="1"/>
    <col min="4878" max="4878" width="15.85546875" style="4" customWidth="1"/>
    <col min="4879" max="4879" width="24.28515625" style="4" customWidth="1"/>
    <col min="4880" max="4880" width="14.85546875" style="4" customWidth="1"/>
    <col min="4881" max="4887" width="8.140625" style="4" customWidth="1"/>
    <col min="4888" max="4888" width="21.85546875" style="4" bestFit="1" customWidth="1"/>
    <col min="4889" max="4889" width="6.7109375" style="4" customWidth="1"/>
    <col min="4890" max="5120" width="9.140625" style="4"/>
    <col min="5121" max="5121" width="20.42578125" style="4" customWidth="1"/>
    <col min="5122" max="5122" width="15.5703125" style="4" customWidth="1"/>
    <col min="5123" max="5123" width="17.85546875" style="4" customWidth="1"/>
    <col min="5124" max="5125" width="9.140625" style="4"/>
    <col min="5126" max="5126" width="17.85546875" style="4" customWidth="1"/>
    <col min="5127" max="5127" width="9.140625" style="4"/>
    <col min="5128" max="5129" width="12.140625" style="4" customWidth="1"/>
    <col min="5130" max="5132" width="9.140625" style="4"/>
    <col min="5133" max="5133" width="8.7109375" style="4" customWidth="1"/>
    <col min="5134" max="5134" width="15.85546875" style="4" customWidth="1"/>
    <col min="5135" max="5135" width="24.28515625" style="4" customWidth="1"/>
    <col min="5136" max="5136" width="14.85546875" style="4" customWidth="1"/>
    <col min="5137" max="5143" width="8.140625" style="4" customWidth="1"/>
    <col min="5144" max="5144" width="21.85546875" style="4" bestFit="1" customWidth="1"/>
    <col min="5145" max="5145" width="6.7109375" style="4" customWidth="1"/>
    <col min="5146" max="5376" width="9.140625" style="4"/>
    <col min="5377" max="5377" width="20.42578125" style="4" customWidth="1"/>
    <col min="5378" max="5378" width="15.5703125" style="4" customWidth="1"/>
    <col min="5379" max="5379" width="17.85546875" style="4" customWidth="1"/>
    <col min="5380" max="5381" width="9.140625" style="4"/>
    <col min="5382" max="5382" width="17.85546875" style="4" customWidth="1"/>
    <col min="5383" max="5383" width="9.140625" style="4"/>
    <col min="5384" max="5385" width="12.140625" style="4" customWidth="1"/>
    <col min="5386" max="5388" width="9.140625" style="4"/>
    <col min="5389" max="5389" width="8.7109375" style="4" customWidth="1"/>
    <col min="5390" max="5390" width="15.85546875" style="4" customWidth="1"/>
    <col min="5391" max="5391" width="24.28515625" style="4" customWidth="1"/>
    <col min="5392" max="5392" width="14.85546875" style="4" customWidth="1"/>
    <col min="5393" max="5399" width="8.140625" style="4" customWidth="1"/>
    <col min="5400" max="5400" width="21.85546875" style="4" bestFit="1" customWidth="1"/>
    <col min="5401" max="5401" width="6.7109375" style="4" customWidth="1"/>
    <col min="5402" max="5632" width="9.140625" style="4"/>
    <col min="5633" max="5633" width="20.42578125" style="4" customWidth="1"/>
    <col min="5634" max="5634" width="15.5703125" style="4" customWidth="1"/>
    <col min="5635" max="5635" width="17.85546875" style="4" customWidth="1"/>
    <col min="5636" max="5637" width="9.140625" style="4"/>
    <col min="5638" max="5638" width="17.85546875" style="4" customWidth="1"/>
    <col min="5639" max="5639" width="9.140625" style="4"/>
    <col min="5640" max="5641" width="12.140625" style="4" customWidth="1"/>
    <col min="5642" max="5644" width="9.140625" style="4"/>
    <col min="5645" max="5645" width="8.7109375" style="4" customWidth="1"/>
    <col min="5646" max="5646" width="15.85546875" style="4" customWidth="1"/>
    <col min="5647" max="5647" width="24.28515625" style="4" customWidth="1"/>
    <col min="5648" max="5648" width="14.85546875" style="4" customWidth="1"/>
    <col min="5649" max="5655" width="8.140625" style="4" customWidth="1"/>
    <col min="5656" max="5656" width="21.85546875" style="4" bestFit="1" customWidth="1"/>
    <col min="5657" max="5657" width="6.7109375" style="4" customWidth="1"/>
    <col min="5658" max="5888" width="9.140625" style="4"/>
    <col min="5889" max="5889" width="20.42578125" style="4" customWidth="1"/>
    <col min="5890" max="5890" width="15.5703125" style="4" customWidth="1"/>
    <col min="5891" max="5891" width="17.85546875" style="4" customWidth="1"/>
    <col min="5892" max="5893" width="9.140625" style="4"/>
    <col min="5894" max="5894" width="17.85546875" style="4" customWidth="1"/>
    <col min="5895" max="5895" width="9.140625" style="4"/>
    <col min="5896" max="5897" width="12.140625" style="4" customWidth="1"/>
    <col min="5898" max="5900" width="9.140625" style="4"/>
    <col min="5901" max="5901" width="8.7109375" style="4" customWidth="1"/>
    <col min="5902" max="5902" width="15.85546875" style="4" customWidth="1"/>
    <col min="5903" max="5903" width="24.28515625" style="4" customWidth="1"/>
    <col min="5904" max="5904" width="14.85546875" style="4" customWidth="1"/>
    <col min="5905" max="5911" width="8.140625" style="4" customWidth="1"/>
    <col min="5912" max="5912" width="21.85546875" style="4" bestFit="1" customWidth="1"/>
    <col min="5913" max="5913" width="6.7109375" style="4" customWidth="1"/>
    <col min="5914" max="6144" width="9.140625" style="4"/>
    <col min="6145" max="6145" width="20.42578125" style="4" customWidth="1"/>
    <col min="6146" max="6146" width="15.5703125" style="4" customWidth="1"/>
    <col min="6147" max="6147" width="17.85546875" style="4" customWidth="1"/>
    <col min="6148" max="6149" width="9.140625" style="4"/>
    <col min="6150" max="6150" width="17.85546875" style="4" customWidth="1"/>
    <col min="6151" max="6151" width="9.140625" style="4"/>
    <col min="6152" max="6153" width="12.140625" style="4" customWidth="1"/>
    <col min="6154" max="6156" width="9.140625" style="4"/>
    <col min="6157" max="6157" width="8.7109375" style="4" customWidth="1"/>
    <col min="6158" max="6158" width="15.85546875" style="4" customWidth="1"/>
    <col min="6159" max="6159" width="24.28515625" style="4" customWidth="1"/>
    <col min="6160" max="6160" width="14.85546875" style="4" customWidth="1"/>
    <col min="6161" max="6167" width="8.140625" style="4" customWidth="1"/>
    <col min="6168" max="6168" width="21.85546875" style="4" bestFit="1" customWidth="1"/>
    <col min="6169" max="6169" width="6.7109375" style="4" customWidth="1"/>
    <col min="6170" max="6400" width="9.140625" style="4"/>
    <col min="6401" max="6401" width="20.42578125" style="4" customWidth="1"/>
    <col min="6402" max="6402" width="15.5703125" style="4" customWidth="1"/>
    <col min="6403" max="6403" width="17.85546875" style="4" customWidth="1"/>
    <col min="6404" max="6405" width="9.140625" style="4"/>
    <col min="6406" max="6406" width="17.85546875" style="4" customWidth="1"/>
    <col min="6407" max="6407" width="9.140625" style="4"/>
    <col min="6408" max="6409" width="12.140625" style="4" customWidth="1"/>
    <col min="6410" max="6412" width="9.140625" style="4"/>
    <col min="6413" max="6413" width="8.7109375" style="4" customWidth="1"/>
    <col min="6414" max="6414" width="15.85546875" style="4" customWidth="1"/>
    <col min="6415" max="6415" width="24.28515625" style="4" customWidth="1"/>
    <col min="6416" max="6416" width="14.85546875" style="4" customWidth="1"/>
    <col min="6417" max="6423" width="8.140625" style="4" customWidth="1"/>
    <col min="6424" max="6424" width="21.85546875" style="4" bestFit="1" customWidth="1"/>
    <col min="6425" max="6425" width="6.7109375" style="4" customWidth="1"/>
    <col min="6426" max="6656" width="9.140625" style="4"/>
    <col min="6657" max="6657" width="20.42578125" style="4" customWidth="1"/>
    <col min="6658" max="6658" width="15.5703125" style="4" customWidth="1"/>
    <col min="6659" max="6659" width="17.85546875" style="4" customWidth="1"/>
    <col min="6660" max="6661" width="9.140625" style="4"/>
    <col min="6662" max="6662" width="17.85546875" style="4" customWidth="1"/>
    <col min="6663" max="6663" width="9.140625" style="4"/>
    <col min="6664" max="6665" width="12.140625" style="4" customWidth="1"/>
    <col min="6666" max="6668" width="9.140625" style="4"/>
    <col min="6669" max="6669" width="8.7109375" style="4" customWidth="1"/>
    <col min="6670" max="6670" width="15.85546875" style="4" customWidth="1"/>
    <col min="6671" max="6671" width="24.28515625" style="4" customWidth="1"/>
    <col min="6672" max="6672" width="14.85546875" style="4" customWidth="1"/>
    <col min="6673" max="6679" width="8.140625" style="4" customWidth="1"/>
    <col min="6680" max="6680" width="21.85546875" style="4" bestFit="1" customWidth="1"/>
    <col min="6681" max="6681" width="6.7109375" style="4" customWidth="1"/>
    <col min="6682" max="6912" width="9.140625" style="4"/>
    <col min="6913" max="6913" width="20.42578125" style="4" customWidth="1"/>
    <col min="6914" max="6914" width="15.5703125" style="4" customWidth="1"/>
    <col min="6915" max="6915" width="17.85546875" style="4" customWidth="1"/>
    <col min="6916" max="6917" width="9.140625" style="4"/>
    <col min="6918" max="6918" width="17.85546875" style="4" customWidth="1"/>
    <col min="6919" max="6919" width="9.140625" style="4"/>
    <col min="6920" max="6921" width="12.140625" style="4" customWidth="1"/>
    <col min="6922" max="6924" width="9.140625" style="4"/>
    <col min="6925" max="6925" width="8.7109375" style="4" customWidth="1"/>
    <col min="6926" max="6926" width="15.85546875" style="4" customWidth="1"/>
    <col min="6927" max="6927" width="24.28515625" style="4" customWidth="1"/>
    <col min="6928" max="6928" width="14.85546875" style="4" customWidth="1"/>
    <col min="6929" max="6935" width="8.140625" style="4" customWidth="1"/>
    <col min="6936" max="6936" width="21.85546875" style="4" bestFit="1" customWidth="1"/>
    <col min="6937" max="6937" width="6.7109375" style="4" customWidth="1"/>
    <col min="6938" max="7168" width="9.140625" style="4"/>
    <col min="7169" max="7169" width="20.42578125" style="4" customWidth="1"/>
    <col min="7170" max="7170" width="15.5703125" style="4" customWidth="1"/>
    <col min="7171" max="7171" width="17.85546875" style="4" customWidth="1"/>
    <col min="7172" max="7173" width="9.140625" style="4"/>
    <col min="7174" max="7174" width="17.85546875" style="4" customWidth="1"/>
    <col min="7175" max="7175" width="9.140625" style="4"/>
    <col min="7176" max="7177" width="12.140625" style="4" customWidth="1"/>
    <col min="7178" max="7180" width="9.140625" style="4"/>
    <col min="7181" max="7181" width="8.7109375" style="4" customWidth="1"/>
    <col min="7182" max="7182" width="15.85546875" style="4" customWidth="1"/>
    <col min="7183" max="7183" width="24.28515625" style="4" customWidth="1"/>
    <col min="7184" max="7184" width="14.85546875" style="4" customWidth="1"/>
    <col min="7185" max="7191" width="8.140625" style="4" customWidth="1"/>
    <col min="7192" max="7192" width="21.85546875" style="4" bestFit="1" customWidth="1"/>
    <col min="7193" max="7193" width="6.7109375" style="4" customWidth="1"/>
    <col min="7194" max="7424" width="9.140625" style="4"/>
    <col min="7425" max="7425" width="20.42578125" style="4" customWidth="1"/>
    <col min="7426" max="7426" width="15.5703125" style="4" customWidth="1"/>
    <col min="7427" max="7427" width="17.85546875" style="4" customWidth="1"/>
    <col min="7428" max="7429" width="9.140625" style="4"/>
    <col min="7430" max="7430" width="17.85546875" style="4" customWidth="1"/>
    <col min="7431" max="7431" width="9.140625" style="4"/>
    <col min="7432" max="7433" width="12.140625" style="4" customWidth="1"/>
    <col min="7434" max="7436" width="9.140625" style="4"/>
    <col min="7437" max="7437" width="8.7109375" style="4" customWidth="1"/>
    <col min="7438" max="7438" width="15.85546875" style="4" customWidth="1"/>
    <col min="7439" max="7439" width="24.28515625" style="4" customWidth="1"/>
    <col min="7440" max="7440" width="14.85546875" style="4" customWidth="1"/>
    <col min="7441" max="7447" width="8.140625" style="4" customWidth="1"/>
    <col min="7448" max="7448" width="21.85546875" style="4" bestFit="1" customWidth="1"/>
    <col min="7449" max="7449" width="6.7109375" style="4" customWidth="1"/>
    <col min="7450" max="7680" width="9.140625" style="4"/>
    <col min="7681" max="7681" width="20.42578125" style="4" customWidth="1"/>
    <col min="7682" max="7682" width="15.5703125" style="4" customWidth="1"/>
    <col min="7683" max="7683" width="17.85546875" style="4" customWidth="1"/>
    <col min="7684" max="7685" width="9.140625" style="4"/>
    <col min="7686" max="7686" width="17.85546875" style="4" customWidth="1"/>
    <col min="7687" max="7687" width="9.140625" style="4"/>
    <col min="7688" max="7689" width="12.140625" style="4" customWidth="1"/>
    <col min="7690" max="7692" width="9.140625" style="4"/>
    <col min="7693" max="7693" width="8.7109375" style="4" customWidth="1"/>
    <col min="7694" max="7694" width="15.85546875" style="4" customWidth="1"/>
    <col min="7695" max="7695" width="24.28515625" style="4" customWidth="1"/>
    <col min="7696" max="7696" width="14.85546875" style="4" customWidth="1"/>
    <col min="7697" max="7703" width="8.140625" style="4" customWidth="1"/>
    <col min="7704" max="7704" width="21.85546875" style="4" bestFit="1" customWidth="1"/>
    <col min="7705" max="7705" width="6.7109375" style="4" customWidth="1"/>
    <col min="7706" max="7936" width="9.140625" style="4"/>
    <col min="7937" max="7937" width="20.42578125" style="4" customWidth="1"/>
    <col min="7938" max="7938" width="15.5703125" style="4" customWidth="1"/>
    <col min="7939" max="7939" width="17.85546875" style="4" customWidth="1"/>
    <col min="7940" max="7941" width="9.140625" style="4"/>
    <col min="7942" max="7942" width="17.85546875" style="4" customWidth="1"/>
    <col min="7943" max="7943" width="9.140625" style="4"/>
    <col min="7944" max="7945" width="12.140625" style="4" customWidth="1"/>
    <col min="7946" max="7948" width="9.140625" style="4"/>
    <col min="7949" max="7949" width="8.7109375" style="4" customWidth="1"/>
    <col min="7950" max="7950" width="15.85546875" style="4" customWidth="1"/>
    <col min="7951" max="7951" width="24.28515625" style="4" customWidth="1"/>
    <col min="7952" max="7952" width="14.85546875" style="4" customWidth="1"/>
    <col min="7953" max="7959" width="8.140625" style="4" customWidth="1"/>
    <col min="7960" max="7960" width="21.85546875" style="4" bestFit="1" customWidth="1"/>
    <col min="7961" max="7961" width="6.7109375" style="4" customWidth="1"/>
    <col min="7962" max="8192" width="9.140625" style="4"/>
    <col min="8193" max="8193" width="20.42578125" style="4" customWidth="1"/>
    <col min="8194" max="8194" width="15.5703125" style="4" customWidth="1"/>
    <col min="8195" max="8195" width="17.85546875" style="4" customWidth="1"/>
    <col min="8196" max="8197" width="9.140625" style="4"/>
    <col min="8198" max="8198" width="17.85546875" style="4" customWidth="1"/>
    <col min="8199" max="8199" width="9.140625" style="4"/>
    <col min="8200" max="8201" width="12.140625" style="4" customWidth="1"/>
    <col min="8202" max="8204" width="9.140625" style="4"/>
    <col min="8205" max="8205" width="8.7109375" style="4" customWidth="1"/>
    <col min="8206" max="8206" width="15.85546875" style="4" customWidth="1"/>
    <col min="8207" max="8207" width="24.28515625" style="4" customWidth="1"/>
    <col min="8208" max="8208" width="14.85546875" style="4" customWidth="1"/>
    <col min="8209" max="8215" width="8.140625" style="4" customWidth="1"/>
    <col min="8216" max="8216" width="21.85546875" style="4" bestFit="1" customWidth="1"/>
    <col min="8217" max="8217" width="6.7109375" style="4" customWidth="1"/>
    <col min="8218" max="8448" width="9.140625" style="4"/>
    <col min="8449" max="8449" width="20.42578125" style="4" customWidth="1"/>
    <col min="8450" max="8450" width="15.5703125" style="4" customWidth="1"/>
    <col min="8451" max="8451" width="17.85546875" style="4" customWidth="1"/>
    <col min="8452" max="8453" width="9.140625" style="4"/>
    <col min="8454" max="8454" width="17.85546875" style="4" customWidth="1"/>
    <col min="8455" max="8455" width="9.140625" style="4"/>
    <col min="8456" max="8457" width="12.140625" style="4" customWidth="1"/>
    <col min="8458" max="8460" width="9.140625" style="4"/>
    <col min="8461" max="8461" width="8.7109375" style="4" customWidth="1"/>
    <col min="8462" max="8462" width="15.85546875" style="4" customWidth="1"/>
    <col min="8463" max="8463" width="24.28515625" style="4" customWidth="1"/>
    <col min="8464" max="8464" width="14.85546875" style="4" customWidth="1"/>
    <col min="8465" max="8471" width="8.140625" style="4" customWidth="1"/>
    <col min="8472" max="8472" width="21.85546875" style="4" bestFit="1" customWidth="1"/>
    <col min="8473" max="8473" width="6.7109375" style="4" customWidth="1"/>
    <col min="8474" max="8704" width="9.140625" style="4"/>
    <col min="8705" max="8705" width="20.42578125" style="4" customWidth="1"/>
    <col min="8706" max="8706" width="15.5703125" style="4" customWidth="1"/>
    <col min="8707" max="8707" width="17.85546875" style="4" customWidth="1"/>
    <col min="8708" max="8709" width="9.140625" style="4"/>
    <col min="8710" max="8710" width="17.85546875" style="4" customWidth="1"/>
    <col min="8711" max="8711" width="9.140625" style="4"/>
    <col min="8712" max="8713" width="12.140625" style="4" customWidth="1"/>
    <col min="8714" max="8716" width="9.140625" style="4"/>
    <col min="8717" max="8717" width="8.7109375" style="4" customWidth="1"/>
    <col min="8718" max="8718" width="15.85546875" style="4" customWidth="1"/>
    <col min="8719" max="8719" width="24.28515625" style="4" customWidth="1"/>
    <col min="8720" max="8720" width="14.85546875" style="4" customWidth="1"/>
    <col min="8721" max="8727" width="8.140625" style="4" customWidth="1"/>
    <col min="8728" max="8728" width="21.85546875" style="4" bestFit="1" customWidth="1"/>
    <col min="8729" max="8729" width="6.7109375" style="4" customWidth="1"/>
    <col min="8730" max="8960" width="9.140625" style="4"/>
    <col min="8961" max="8961" width="20.42578125" style="4" customWidth="1"/>
    <col min="8962" max="8962" width="15.5703125" style="4" customWidth="1"/>
    <col min="8963" max="8963" width="17.85546875" style="4" customWidth="1"/>
    <col min="8964" max="8965" width="9.140625" style="4"/>
    <col min="8966" max="8966" width="17.85546875" style="4" customWidth="1"/>
    <col min="8967" max="8967" width="9.140625" style="4"/>
    <col min="8968" max="8969" width="12.140625" style="4" customWidth="1"/>
    <col min="8970" max="8972" width="9.140625" style="4"/>
    <col min="8973" max="8973" width="8.7109375" style="4" customWidth="1"/>
    <col min="8974" max="8974" width="15.85546875" style="4" customWidth="1"/>
    <col min="8975" max="8975" width="24.28515625" style="4" customWidth="1"/>
    <col min="8976" max="8976" width="14.85546875" style="4" customWidth="1"/>
    <col min="8977" max="8983" width="8.140625" style="4" customWidth="1"/>
    <col min="8984" max="8984" width="21.85546875" style="4" bestFit="1" customWidth="1"/>
    <col min="8985" max="8985" width="6.7109375" style="4" customWidth="1"/>
    <col min="8986" max="9216" width="9.140625" style="4"/>
    <col min="9217" max="9217" width="20.42578125" style="4" customWidth="1"/>
    <col min="9218" max="9218" width="15.5703125" style="4" customWidth="1"/>
    <col min="9219" max="9219" width="17.85546875" style="4" customWidth="1"/>
    <col min="9220" max="9221" width="9.140625" style="4"/>
    <col min="9222" max="9222" width="17.85546875" style="4" customWidth="1"/>
    <col min="9223" max="9223" width="9.140625" style="4"/>
    <col min="9224" max="9225" width="12.140625" style="4" customWidth="1"/>
    <col min="9226" max="9228" width="9.140625" style="4"/>
    <col min="9229" max="9229" width="8.7109375" style="4" customWidth="1"/>
    <col min="9230" max="9230" width="15.85546875" style="4" customWidth="1"/>
    <col min="9231" max="9231" width="24.28515625" style="4" customWidth="1"/>
    <col min="9232" max="9232" width="14.85546875" style="4" customWidth="1"/>
    <col min="9233" max="9239" width="8.140625" style="4" customWidth="1"/>
    <col min="9240" max="9240" width="21.85546875" style="4" bestFit="1" customWidth="1"/>
    <col min="9241" max="9241" width="6.7109375" style="4" customWidth="1"/>
    <col min="9242" max="9472" width="9.140625" style="4"/>
    <col min="9473" max="9473" width="20.42578125" style="4" customWidth="1"/>
    <col min="9474" max="9474" width="15.5703125" style="4" customWidth="1"/>
    <col min="9475" max="9475" width="17.85546875" style="4" customWidth="1"/>
    <col min="9476" max="9477" width="9.140625" style="4"/>
    <col min="9478" max="9478" width="17.85546875" style="4" customWidth="1"/>
    <col min="9479" max="9479" width="9.140625" style="4"/>
    <col min="9480" max="9481" width="12.140625" style="4" customWidth="1"/>
    <col min="9482" max="9484" width="9.140625" style="4"/>
    <col min="9485" max="9485" width="8.7109375" style="4" customWidth="1"/>
    <col min="9486" max="9486" width="15.85546875" style="4" customWidth="1"/>
    <col min="9487" max="9487" width="24.28515625" style="4" customWidth="1"/>
    <col min="9488" max="9488" width="14.85546875" style="4" customWidth="1"/>
    <col min="9489" max="9495" width="8.140625" style="4" customWidth="1"/>
    <col min="9496" max="9496" width="21.85546875" style="4" bestFit="1" customWidth="1"/>
    <col min="9497" max="9497" width="6.7109375" style="4" customWidth="1"/>
    <col min="9498" max="9728" width="9.140625" style="4"/>
    <col min="9729" max="9729" width="20.42578125" style="4" customWidth="1"/>
    <col min="9730" max="9730" width="15.5703125" style="4" customWidth="1"/>
    <col min="9731" max="9731" width="17.85546875" style="4" customWidth="1"/>
    <col min="9732" max="9733" width="9.140625" style="4"/>
    <col min="9734" max="9734" width="17.85546875" style="4" customWidth="1"/>
    <col min="9735" max="9735" width="9.140625" style="4"/>
    <col min="9736" max="9737" width="12.140625" style="4" customWidth="1"/>
    <col min="9738" max="9740" width="9.140625" style="4"/>
    <col min="9741" max="9741" width="8.7109375" style="4" customWidth="1"/>
    <col min="9742" max="9742" width="15.85546875" style="4" customWidth="1"/>
    <col min="9743" max="9743" width="24.28515625" style="4" customWidth="1"/>
    <col min="9744" max="9744" width="14.85546875" style="4" customWidth="1"/>
    <col min="9745" max="9751" width="8.140625" style="4" customWidth="1"/>
    <col min="9752" max="9752" width="21.85546875" style="4" bestFit="1" customWidth="1"/>
    <col min="9753" max="9753" width="6.7109375" style="4" customWidth="1"/>
    <col min="9754" max="9984" width="9.140625" style="4"/>
    <col min="9985" max="9985" width="20.42578125" style="4" customWidth="1"/>
    <col min="9986" max="9986" width="15.5703125" style="4" customWidth="1"/>
    <col min="9987" max="9987" width="17.85546875" style="4" customWidth="1"/>
    <col min="9988" max="9989" width="9.140625" style="4"/>
    <col min="9990" max="9990" width="17.85546875" style="4" customWidth="1"/>
    <col min="9991" max="9991" width="9.140625" style="4"/>
    <col min="9992" max="9993" width="12.140625" style="4" customWidth="1"/>
    <col min="9994" max="9996" width="9.140625" style="4"/>
    <col min="9997" max="9997" width="8.7109375" style="4" customWidth="1"/>
    <col min="9998" max="9998" width="15.85546875" style="4" customWidth="1"/>
    <col min="9999" max="9999" width="24.28515625" style="4" customWidth="1"/>
    <col min="10000" max="10000" width="14.85546875" style="4" customWidth="1"/>
    <col min="10001" max="10007" width="8.140625" style="4" customWidth="1"/>
    <col min="10008" max="10008" width="21.85546875" style="4" bestFit="1" customWidth="1"/>
    <col min="10009" max="10009" width="6.7109375" style="4" customWidth="1"/>
    <col min="10010" max="10240" width="9.140625" style="4"/>
    <col min="10241" max="10241" width="20.42578125" style="4" customWidth="1"/>
    <col min="10242" max="10242" width="15.5703125" style="4" customWidth="1"/>
    <col min="10243" max="10243" width="17.85546875" style="4" customWidth="1"/>
    <col min="10244" max="10245" width="9.140625" style="4"/>
    <col min="10246" max="10246" width="17.85546875" style="4" customWidth="1"/>
    <col min="10247" max="10247" width="9.140625" style="4"/>
    <col min="10248" max="10249" width="12.140625" style="4" customWidth="1"/>
    <col min="10250" max="10252" width="9.140625" style="4"/>
    <col min="10253" max="10253" width="8.7109375" style="4" customWidth="1"/>
    <col min="10254" max="10254" width="15.85546875" style="4" customWidth="1"/>
    <col min="10255" max="10255" width="24.28515625" style="4" customWidth="1"/>
    <col min="10256" max="10256" width="14.85546875" style="4" customWidth="1"/>
    <col min="10257" max="10263" width="8.140625" style="4" customWidth="1"/>
    <col min="10264" max="10264" width="21.85546875" style="4" bestFit="1" customWidth="1"/>
    <col min="10265" max="10265" width="6.7109375" style="4" customWidth="1"/>
    <col min="10266" max="10496" width="9.140625" style="4"/>
    <col min="10497" max="10497" width="20.42578125" style="4" customWidth="1"/>
    <col min="10498" max="10498" width="15.5703125" style="4" customWidth="1"/>
    <col min="10499" max="10499" width="17.85546875" style="4" customWidth="1"/>
    <col min="10500" max="10501" width="9.140625" style="4"/>
    <col min="10502" max="10502" width="17.85546875" style="4" customWidth="1"/>
    <col min="10503" max="10503" width="9.140625" style="4"/>
    <col min="10504" max="10505" width="12.140625" style="4" customWidth="1"/>
    <col min="10506" max="10508" width="9.140625" style="4"/>
    <col min="10509" max="10509" width="8.7109375" style="4" customWidth="1"/>
    <col min="10510" max="10510" width="15.85546875" style="4" customWidth="1"/>
    <col min="10511" max="10511" width="24.28515625" style="4" customWidth="1"/>
    <col min="10512" max="10512" width="14.85546875" style="4" customWidth="1"/>
    <col min="10513" max="10519" width="8.140625" style="4" customWidth="1"/>
    <col min="10520" max="10520" width="21.85546875" style="4" bestFit="1" customWidth="1"/>
    <col min="10521" max="10521" width="6.7109375" style="4" customWidth="1"/>
    <col min="10522" max="10752" width="9.140625" style="4"/>
    <col min="10753" max="10753" width="20.42578125" style="4" customWidth="1"/>
    <col min="10754" max="10754" width="15.5703125" style="4" customWidth="1"/>
    <col min="10755" max="10755" width="17.85546875" style="4" customWidth="1"/>
    <col min="10756" max="10757" width="9.140625" style="4"/>
    <col min="10758" max="10758" width="17.85546875" style="4" customWidth="1"/>
    <col min="10759" max="10759" width="9.140625" style="4"/>
    <col min="10760" max="10761" width="12.140625" style="4" customWidth="1"/>
    <col min="10762" max="10764" width="9.140625" style="4"/>
    <col min="10765" max="10765" width="8.7109375" style="4" customWidth="1"/>
    <col min="10766" max="10766" width="15.85546875" style="4" customWidth="1"/>
    <col min="10767" max="10767" width="24.28515625" style="4" customWidth="1"/>
    <col min="10768" max="10768" width="14.85546875" style="4" customWidth="1"/>
    <col min="10769" max="10775" width="8.140625" style="4" customWidth="1"/>
    <col min="10776" max="10776" width="21.85546875" style="4" bestFit="1" customWidth="1"/>
    <col min="10777" max="10777" width="6.7109375" style="4" customWidth="1"/>
    <col min="10778" max="11008" width="9.140625" style="4"/>
    <col min="11009" max="11009" width="20.42578125" style="4" customWidth="1"/>
    <col min="11010" max="11010" width="15.5703125" style="4" customWidth="1"/>
    <col min="11011" max="11011" width="17.85546875" style="4" customWidth="1"/>
    <col min="11012" max="11013" width="9.140625" style="4"/>
    <col min="11014" max="11014" width="17.85546875" style="4" customWidth="1"/>
    <col min="11015" max="11015" width="9.140625" style="4"/>
    <col min="11016" max="11017" width="12.140625" style="4" customWidth="1"/>
    <col min="11018" max="11020" width="9.140625" style="4"/>
    <col min="11021" max="11021" width="8.7109375" style="4" customWidth="1"/>
    <col min="11022" max="11022" width="15.85546875" style="4" customWidth="1"/>
    <col min="11023" max="11023" width="24.28515625" style="4" customWidth="1"/>
    <col min="11024" max="11024" width="14.85546875" style="4" customWidth="1"/>
    <col min="11025" max="11031" width="8.140625" style="4" customWidth="1"/>
    <col min="11032" max="11032" width="21.85546875" style="4" bestFit="1" customWidth="1"/>
    <col min="11033" max="11033" width="6.7109375" style="4" customWidth="1"/>
    <col min="11034" max="11264" width="9.140625" style="4"/>
    <col min="11265" max="11265" width="20.42578125" style="4" customWidth="1"/>
    <col min="11266" max="11266" width="15.5703125" style="4" customWidth="1"/>
    <col min="11267" max="11267" width="17.85546875" style="4" customWidth="1"/>
    <col min="11268" max="11269" width="9.140625" style="4"/>
    <col min="11270" max="11270" width="17.85546875" style="4" customWidth="1"/>
    <col min="11271" max="11271" width="9.140625" style="4"/>
    <col min="11272" max="11273" width="12.140625" style="4" customWidth="1"/>
    <col min="11274" max="11276" width="9.140625" style="4"/>
    <col min="11277" max="11277" width="8.7109375" style="4" customWidth="1"/>
    <col min="11278" max="11278" width="15.85546875" style="4" customWidth="1"/>
    <col min="11279" max="11279" width="24.28515625" style="4" customWidth="1"/>
    <col min="11280" max="11280" width="14.85546875" style="4" customWidth="1"/>
    <col min="11281" max="11287" width="8.140625" style="4" customWidth="1"/>
    <col min="11288" max="11288" width="21.85546875" style="4" bestFit="1" customWidth="1"/>
    <col min="11289" max="11289" width="6.7109375" style="4" customWidth="1"/>
    <col min="11290" max="11520" width="9.140625" style="4"/>
    <col min="11521" max="11521" width="20.42578125" style="4" customWidth="1"/>
    <col min="11522" max="11522" width="15.5703125" style="4" customWidth="1"/>
    <col min="11523" max="11523" width="17.85546875" style="4" customWidth="1"/>
    <col min="11524" max="11525" width="9.140625" style="4"/>
    <col min="11526" max="11526" width="17.85546875" style="4" customWidth="1"/>
    <col min="11527" max="11527" width="9.140625" style="4"/>
    <col min="11528" max="11529" width="12.140625" style="4" customWidth="1"/>
    <col min="11530" max="11532" width="9.140625" style="4"/>
    <col min="11533" max="11533" width="8.7109375" style="4" customWidth="1"/>
    <col min="11534" max="11534" width="15.85546875" style="4" customWidth="1"/>
    <col min="11535" max="11535" width="24.28515625" style="4" customWidth="1"/>
    <col min="11536" max="11536" width="14.85546875" style="4" customWidth="1"/>
    <col min="11537" max="11543" width="8.140625" style="4" customWidth="1"/>
    <col min="11544" max="11544" width="21.85546875" style="4" bestFit="1" customWidth="1"/>
    <col min="11545" max="11545" width="6.7109375" style="4" customWidth="1"/>
    <col min="11546" max="11776" width="9.140625" style="4"/>
    <col min="11777" max="11777" width="20.42578125" style="4" customWidth="1"/>
    <col min="11778" max="11778" width="15.5703125" style="4" customWidth="1"/>
    <col min="11779" max="11779" width="17.85546875" style="4" customWidth="1"/>
    <col min="11780" max="11781" width="9.140625" style="4"/>
    <col min="11782" max="11782" width="17.85546875" style="4" customWidth="1"/>
    <col min="11783" max="11783" width="9.140625" style="4"/>
    <col min="11784" max="11785" width="12.140625" style="4" customWidth="1"/>
    <col min="11786" max="11788" width="9.140625" style="4"/>
    <col min="11789" max="11789" width="8.7109375" style="4" customWidth="1"/>
    <col min="11790" max="11790" width="15.85546875" style="4" customWidth="1"/>
    <col min="11791" max="11791" width="24.28515625" style="4" customWidth="1"/>
    <col min="11792" max="11792" width="14.85546875" style="4" customWidth="1"/>
    <col min="11793" max="11799" width="8.140625" style="4" customWidth="1"/>
    <col min="11800" max="11800" width="21.85546875" style="4" bestFit="1" customWidth="1"/>
    <col min="11801" max="11801" width="6.7109375" style="4" customWidth="1"/>
    <col min="11802" max="12032" width="9.140625" style="4"/>
    <col min="12033" max="12033" width="20.42578125" style="4" customWidth="1"/>
    <col min="12034" max="12034" width="15.5703125" style="4" customWidth="1"/>
    <col min="12035" max="12035" width="17.85546875" style="4" customWidth="1"/>
    <col min="12036" max="12037" width="9.140625" style="4"/>
    <col min="12038" max="12038" width="17.85546875" style="4" customWidth="1"/>
    <col min="12039" max="12039" width="9.140625" style="4"/>
    <col min="12040" max="12041" width="12.140625" style="4" customWidth="1"/>
    <col min="12042" max="12044" width="9.140625" style="4"/>
    <col min="12045" max="12045" width="8.7109375" style="4" customWidth="1"/>
    <col min="12046" max="12046" width="15.85546875" style="4" customWidth="1"/>
    <col min="12047" max="12047" width="24.28515625" style="4" customWidth="1"/>
    <col min="12048" max="12048" width="14.85546875" style="4" customWidth="1"/>
    <col min="12049" max="12055" width="8.140625" style="4" customWidth="1"/>
    <col min="12056" max="12056" width="21.85546875" style="4" bestFit="1" customWidth="1"/>
    <col min="12057" max="12057" width="6.7109375" style="4" customWidth="1"/>
    <col min="12058" max="12288" width="9.140625" style="4"/>
    <col min="12289" max="12289" width="20.42578125" style="4" customWidth="1"/>
    <col min="12290" max="12290" width="15.5703125" style="4" customWidth="1"/>
    <col min="12291" max="12291" width="17.85546875" style="4" customWidth="1"/>
    <col min="12292" max="12293" width="9.140625" style="4"/>
    <col min="12294" max="12294" width="17.85546875" style="4" customWidth="1"/>
    <col min="12295" max="12295" width="9.140625" style="4"/>
    <col min="12296" max="12297" width="12.140625" style="4" customWidth="1"/>
    <col min="12298" max="12300" width="9.140625" style="4"/>
    <col min="12301" max="12301" width="8.7109375" style="4" customWidth="1"/>
    <col min="12302" max="12302" width="15.85546875" style="4" customWidth="1"/>
    <col min="12303" max="12303" width="24.28515625" style="4" customWidth="1"/>
    <col min="12304" max="12304" width="14.85546875" style="4" customWidth="1"/>
    <col min="12305" max="12311" width="8.140625" style="4" customWidth="1"/>
    <col min="12312" max="12312" width="21.85546875" style="4" bestFit="1" customWidth="1"/>
    <col min="12313" max="12313" width="6.7109375" style="4" customWidth="1"/>
    <col min="12314" max="12544" width="9.140625" style="4"/>
    <col min="12545" max="12545" width="20.42578125" style="4" customWidth="1"/>
    <col min="12546" max="12546" width="15.5703125" style="4" customWidth="1"/>
    <col min="12547" max="12547" width="17.85546875" style="4" customWidth="1"/>
    <col min="12548" max="12549" width="9.140625" style="4"/>
    <col min="12550" max="12550" width="17.85546875" style="4" customWidth="1"/>
    <col min="12551" max="12551" width="9.140625" style="4"/>
    <col min="12552" max="12553" width="12.140625" style="4" customWidth="1"/>
    <col min="12554" max="12556" width="9.140625" style="4"/>
    <col min="12557" max="12557" width="8.7109375" style="4" customWidth="1"/>
    <col min="12558" max="12558" width="15.85546875" style="4" customWidth="1"/>
    <col min="12559" max="12559" width="24.28515625" style="4" customWidth="1"/>
    <col min="12560" max="12560" width="14.85546875" style="4" customWidth="1"/>
    <col min="12561" max="12567" width="8.140625" style="4" customWidth="1"/>
    <col min="12568" max="12568" width="21.85546875" style="4" bestFit="1" customWidth="1"/>
    <col min="12569" max="12569" width="6.7109375" style="4" customWidth="1"/>
    <col min="12570" max="12800" width="9.140625" style="4"/>
    <col min="12801" max="12801" width="20.42578125" style="4" customWidth="1"/>
    <col min="12802" max="12802" width="15.5703125" style="4" customWidth="1"/>
    <col min="12803" max="12803" width="17.85546875" style="4" customWidth="1"/>
    <col min="12804" max="12805" width="9.140625" style="4"/>
    <col min="12806" max="12806" width="17.85546875" style="4" customWidth="1"/>
    <col min="12807" max="12807" width="9.140625" style="4"/>
    <col min="12808" max="12809" width="12.140625" style="4" customWidth="1"/>
    <col min="12810" max="12812" width="9.140625" style="4"/>
    <col min="12813" max="12813" width="8.7109375" style="4" customWidth="1"/>
    <col min="12814" max="12814" width="15.85546875" style="4" customWidth="1"/>
    <col min="12815" max="12815" width="24.28515625" style="4" customWidth="1"/>
    <col min="12816" max="12816" width="14.85546875" style="4" customWidth="1"/>
    <col min="12817" max="12823" width="8.140625" style="4" customWidth="1"/>
    <col min="12824" max="12824" width="21.85546875" style="4" bestFit="1" customWidth="1"/>
    <col min="12825" max="12825" width="6.7109375" style="4" customWidth="1"/>
    <col min="12826" max="13056" width="9.140625" style="4"/>
    <col min="13057" max="13057" width="20.42578125" style="4" customWidth="1"/>
    <col min="13058" max="13058" width="15.5703125" style="4" customWidth="1"/>
    <col min="13059" max="13059" width="17.85546875" style="4" customWidth="1"/>
    <col min="13060" max="13061" width="9.140625" style="4"/>
    <col min="13062" max="13062" width="17.85546875" style="4" customWidth="1"/>
    <col min="13063" max="13063" width="9.140625" style="4"/>
    <col min="13064" max="13065" width="12.140625" style="4" customWidth="1"/>
    <col min="13066" max="13068" width="9.140625" style="4"/>
    <col min="13069" max="13069" width="8.7109375" style="4" customWidth="1"/>
    <col min="13070" max="13070" width="15.85546875" style="4" customWidth="1"/>
    <col min="13071" max="13071" width="24.28515625" style="4" customWidth="1"/>
    <col min="13072" max="13072" width="14.85546875" style="4" customWidth="1"/>
    <col min="13073" max="13079" width="8.140625" style="4" customWidth="1"/>
    <col min="13080" max="13080" width="21.85546875" style="4" bestFit="1" customWidth="1"/>
    <col min="13081" max="13081" width="6.7109375" style="4" customWidth="1"/>
    <col min="13082" max="13312" width="9.140625" style="4"/>
    <col min="13313" max="13313" width="20.42578125" style="4" customWidth="1"/>
    <col min="13314" max="13314" width="15.5703125" style="4" customWidth="1"/>
    <col min="13315" max="13315" width="17.85546875" style="4" customWidth="1"/>
    <col min="13316" max="13317" width="9.140625" style="4"/>
    <col min="13318" max="13318" width="17.85546875" style="4" customWidth="1"/>
    <col min="13319" max="13319" width="9.140625" style="4"/>
    <col min="13320" max="13321" width="12.140625" style="4" customWidth="1"/>
    <col min="13322" max="13324" width="9.140625" style="4"/>
    <col min="13325" max="13325" width="8.7109375" style="4" customWidth="1"/>
    <col min="13326" max="13326" width="15.85546875" style="4" customWidth="1"/>
    <col min="13327" max="13327" width="24.28515625" style="4" customWidth="1"/>
    <col min="13328" max="13328" width="14.85546875" style="4" customWidth="1"/>
    <col min="13329" max="13335" width="8.140625" style="4" customWidth="1"/>
    <col min="13336" max="13336" width="21.85546875" style="4" bestFit="1" customWidth="1"/>
    <col min="13337" max="13337" width="6.7109375" style="4" customWidth="1"/>
    <col min="13338" max="13568" width="9.140625" style="4"/>
    <col min="13569" max="13569" width="20.42578125" style="4" customWidth="1"/>
    <col min="13570" max="13570" width="15.5703125" style="4" customWidth="1"/>
    <col min="13571" max="13571" width="17.85546875" style="4" customWidth="1"/>
    <col min="13572" max="13573" width="9.140625" style="4"/>
    <col min="13574" max="13574" width="17.85546875" style="4" customWidth="1"/>
    <col min="13575" max="13575" width="9.140625" style="4"/>
    <col min="13576" max="13577" width="12.140625" style="4" customWidth="1"/>
    <col min="13578" max="13580" width="9.140625" style="4"/>
    <col min="13581" max="13581" width="8.7109375" style="4" customWidth="1"/>
    <col min="13582" max="13582" width="15.85546875" style="4" customWidth="1"/>
    <col min="13583" max="13583" width="24.28515625" style="4" customWidth="1"/>
    <col min="13584" max="13584" width="14.85546875" style="4" customWidth="1"/>
    <col min="13585" max="13591" width="8.140625" style="4" customWidth="1"/>
    <col min="13592" max="13592" width="21.85546875" style="4" bestFit="1" customWidth="1"/>
    <col min="13593" max="13593" width="6.7109375" style="4" customWidth="1"/>
    <col min="13594" max="13824" width="9.140625" style="4"/>
    <col min="13825" max="13825" width="20.42578125" style="4" customWidth="1"/>
    <col min="13826" max="13826" width="15.5703125" style="4" customWidth="1"/>
    <col min="13827" max="13827" width="17.85546875" style="4" customWidth="1"/>
    <col min="13828" max="13829" width="9.140625" style="4"/>
    <col min="13830" max="13830" width="17.85546875" style="4" customWidth="1"/>
    <col min="13831" max="13831" width="9.140625" style="4"/>
    <col min="13832" max="13833" width="12.140625" style="4" customWidth="1"/>
    <col min="13834" max="13836" width="9.140625" style="4"/>
    <col min="13837" max="13837" width="8.7109375" style="4" customWidth="1"/>
    <col min="13838" max="13838" width="15.85546875" style="4" customWidth="1"/>
    <col min="13839" max="13839" width="24.28515625" style="4" customWidth="1"/>
    <col min="13840" max="13840" width="14.85546875" style="4" customWidth="1"/>
    <col min="13841" max="13847" width="8.140625" style="4" customWidth="1"/>
    <col min="13848" max="13848" width="21.85546875" style="4" bestFit="1" customWidth="1"/>
    <col min="13849" max="13849" width="6.7109375" style="4" customWidth="1"/>
    <col min="13850" max="14080" width="9.140625" style="4"/>
    <col min="14081" max="14081" width="20.42578125" style="4" customWidth="1"/>
    <col min="14082" max="14082" width="15.5703125" style="4" customWidth="1"/>
    <col min="14083" max="14083" width="17.85546875" style="4" customWidth="1"/>
    <col min="14084" max="14085" width="9.140625" style="4"/>
    <col min="14086" max="14086" width="17.85546875" style="4" customWidth="1"/>
    <col min="14087" max="14087" width="9.140625" style="4"/>
    <col min="14088" max="14089" width="12.140625" style="4" customWidth="1"/>
    <col min="14090" max="14092" width="9.140625" style="4"/>
    <col min="14093" max="14093" width="8.7109375" style="4" customWidth="1"/>
    <col min="14094" max="14094" width="15.85546875" style="4" customWidth="1"/>
    <col min="14095" max="14095" width="24.28515625" style="4" customWidth="1"/>
    <col min="14096" max="14096" width="14.85546875" style="4" customWidth="1"/>
    <col min="14097" max="14103" width="8.140625" style="4" customWidth="1"/>
    <col min="14104" max="14104" width="21.85546875" style="4" bestFit="1" customWidth="1"/>
    <col min="14105" max="14105" width="6.7109375" style="4" customWidth="1"/>
    <col min="14106" max="14336" width="9.140625" style="4"/>
    <col min="14337" max="14337" width="20.42578125" style="4" customWidth="1"/>
    <col min="14338" max="14338" width="15.5703125" style="4" customWidth="1"/>
    <col min="14339" max="14339" width="17.85546875" style="4" customWidth="1"/>
    <col min="14340" max="14341" width="9.140625" style="4"/>
    <col min="14342" max="14342" width="17.85546875" style="4" customWidth="1"/>
    <col min="14343" max="14343" width="9.140625" style="4"/>
    <col min="14344" max="14345" width="12.140625" style="4" customWidth="1"/>
    <col min="14346" max="14348" width="9.140625" style="4"/>
    <col min="14349" max="14349" width="8.7109375" style="4" customWidth="1"/>
    <col min="14350" max="14350" width="15.85546875" style="4" customWidth="1"/>
    <col min="14351" max="14351" width="24.28515625" style="4" customWidth="1"/>
    <col min="14352" max="14352" width="14.85546875" style="4" customWidth="1"/>
    <col min="14353" max="14359" width="8.140625" style="4" customWidth="1"/>
    <col min="14360" max="14360" width="21.85546875" style="4" bestFit="1" customWidth="1"/>
    <col min="14361" max="14361" width="6.7109375" style="4" customWidth="1"/>
    <col min="14362" max="14592" width="9.140625" style="4"/>
    <col min="14593" max="14593" width="20.42578125" style="4" customWidth="1"/>
    <col min="14594" max="14594" width="15.5703125" style="4" customWidth="1"/>
    <col min="14595" max="14595" width="17.85546875" style="4" customWidth="1"/>
    <col min="14596" max="14597" width="9.140625" style="4"/>
    <col min="14598" max="14598" width="17.85546875" style="4" customWidth="1"/>
    <col min="14599" max="14599" width="9.140625" style="4"/>
    <col min="14600" max="14601" width="12.140625" style="4" customWidth="1"/>
    <col min="14602" max="14604" width="9.140625" style="4"/>
    <col min="14605" max="14605" width="8.7109375" style="4" customWidth="1"/>
    <col min="14606" max="14606" width="15.85546875" style="4" customWidth="1"/>
    <col min="14607" max="14607" width="24.28515625" style="4" customWidth="1"/>
    <col min="14608" max="14608" width="14.85546875" style="4" customWidth="1"/>
    <col min="14609" max="14615" width="8.140625" style="4" customWidth="1"/>
    <col min="14616" max="14616" width="21.85546875" style="4" bestFit="1" customWidth="1"/>
    <col min="14617" max="14617" width="6.7109375" style="4" customWidth="1"/>
    <col min="14618" max="14848" width="9.140625" style="4"/>
    <col min="14849" max="14849" width="20.42578125" style="4" customWidth="1"/>
    <col min="14850" max="14850" width="15.5703125" style="4" customWidth="1"/>
    <col min="14851" max="14851" width="17.85546875" style="4" customWidth="1"/>
    <col min="14852" max="14853" width="9.140625" style="4"/>
    <col min="14854" max="14854" width="17.85546875" style="4" customWidth="1"/>
    <col min="14855" max="14855" width="9.140625" style="4"/>
    <col min="14856" max="14857" width="12.140625" style="4" customWidth="1"/>
    <col min="14858" max="14860" width="9.140625" style="4"/>
    <col min="14861" max="14861" width="8.7109375" style="4" customWidth="1"/>
    <col min="14862" max="14862" width="15.85546875" style="4" customWidth="1"/>
    <col min="14863" max="14863" width="24.28515625" style="4" customWidth="1"/>
    <col min="14864" max="14864" width="14.85546875" style="4" customWidth="1"/>
    <col min="14865" max="14871" width="8.140625" style="4" customWidth="1"/>
    <col min="14872" max="14872" width="21.85546875" style="4" bestFit="1" customWidth="1"/>
    <col min="14873" max="14873" width="6.7109375" style="4" customWidth="1"/>
    <col min="14874" max="15104" width="9.140625" style="4"/>
    <col min="15105" max="15105" width="20.42578125" style="4" customWidth="1"/>
    <col min="15106" max="15106" width="15.5703125" style="4" customWidth="1"/>
    <col min="15107" max="15107" width="17.85546875" style="4" customWidth="1"/>
    <col min="15108" max="15109" width="9.140625" style="4"/>
    <col min="15110" max="15110" width="17.85546875" style="4" customWidth="1"/>
    <col min="15111" max="15111" width="9.140625" style="4"/>
    <col min="15112" max="15113" width="12.140625" style="4" customWidth="1"/>
    <col min="15114" max="15116" width="9.140625" style="4"/>
    <col min="15117" max="15117" width="8.7109375" style="4" customWidth="1"/>
    <col min="15118" max="15118" width="15.85546875" style="4" customWidth="1"/>
    <col min="15119" max="15119" width="24.28515625" style="4" customWidth="1"/>
    <col min="15120" max="15120" width="14.85546875" style="4" customWidth="1"/>
    <col min="15121" max="15127" width="8.140625" style="4" customWidth="1"/>
    <col min="15128" max="15128" width="21.85546875" style="4" bestFit="1" customWidth="1"/>
    <col min="15129" max="15129" width="6.7109375" style="4" customWidth="1"/>
    <col min="15130" max="15360" width="9.140625" style="4"/>
    <col min="15361" max="15361" width="20.42578125" style="4" customWidth="1"/>
    <col min="15362" max="15362" width="15.5703125" style="4" customWidth="1"/>
    <col min="15363" max="15363" width="17.85546875" style="4" customWidth="1"/>
    <col min="15364" max="15365" width="9.140625" style="4"/>
    <col min="15366" max="15366" width="17.85546875" style="4" customWidth="1"/>
    <col min="15367" max="15367" width="9.140625" style="4"/>
    <col min="15368" max="15369" width="12.140625" style="4" customWidth="1"/>
    <col min="15370" max="15372" width="9.140625" style="4"/>
    <col min="15373" max="15373" width="8.7109375" style="4" customWidth="1"/>
    <col min="15374" max="15374" width="15.85546875" style="4" customWidth="1"/>
    <col min="15375" max="15375" width="24.28515625" style="4" customWidth="1"/>
    <col min="15376" max="15376" width="14.85546875" style="4" customWidth="1"/>
    <col min="15377" max="15383" width="8.140625" style="4" customWidth="1"/>
    <col min="15384" max="15384" width="21.85546875" style="4" bestFit="1" customWidth="1"/>
    <col min="15385" max="15385" width="6.7109375" style="4" customWidth="1"/>
    <col min="15386" max="15616" width="9.140625" style="4"/>
    <col min="15617" max="15617" width="20.42578125" style="4" customWidth="1"/>
    <col min="15618" max="15618" width="15.5703125" style="4" customWidth="1"/>
    <col min="15619" max="15619" width="17.85546875" style="4" customWidth="1"/>
    <col min="15620" max="15621" width="9.140625" style="4"/>
    <col min="15622" max="15622" width="17.85546875" style="4" customWidth="1"/>
    <col min="15623" max="15623" width="9.140625" style="4"/>
    <col min="15624" max="15625" width="12.140625" style="4" customWidth="1"/>
    <col min="15626" max="15628" width="9.140625" style="4"/>
    <col min="15629" max="15629" width="8.7109375" style="4" customWidth="1"/>
    <col min="15630" max="15630" width="15.85546875" style="4" customWidth="1"/>
    <col min="15631" max="15631" width="24.28515625" style="4" customWidth="1"/>
    <col min="15632" max="15632" width="14.85546875" style="4" customWidth="1"/>
    <col min="15633" max="15639" width="8.140625" style="4" customWidth="1"/>
    <col min="15640" max="15640" width="21.85546875" style="4" bestFit="1" customWidth="1"/>
    <col min="15641" max="15641" width="6.7109375" style="4" customWidth="1"/>
    <col min="15642" max="15872" width="9.140625" style="4"/>
    <col min="15873" max="15873" width="20.42578125" style="4" customWidth="1"/>
    <col min="15874" max="15874" width="15.5703125" style="4" customWidth="1"/>
    <col min="15875" max="15875" width="17.85546875" style="4" customWidth="1"/>
    <col min="15876" max="15877" width="9.140625" style="4"/>
    <col min="15878" max="15878" width="17.85546875" style="4" customWidth="1"/>
    <col min="15879" max="15879" width="9.140625" style="4"/>
    <col min="15880" max="15881" width="12.140625" style="4" customWidth="1"/>
    <col min="15882" max="15884" width="9.140625" style="4"/>
    <col min="15885" max="15885" width="8.7109375" style="4" customWidth="1"/>
    <col min="15886" max="15886" width="15.85546875" style="4" customWidth="1"/>
    <col min="15887" max="15887" width="24.28515625" style="4" customWidth="1"/>
    <col min="15888" max="15888" width="14.85546875" style="4" customWidth="1"/>
    <col min="15889" max="15895" width="8.140625" style="4" customWidth="1"/>
    <col min="15896" max="15896" width="21.85546875" style="4" bestFit="1" customWidth="1"/>
    <col min="15897" max="15897" width="6.7109375" style="4" customWidth="1"/>
    <col min="15898" max="16128" width="9.140625" style="4"/>
    <col min="16129" max="16129" width="20.42578125" style="4" customWidth="1"/>
    <col min="16130" max="16130" width="15.5703125" style="4" customWidth="1"/>
    <col min="16131" max="16131" width="17.85546875" style="4" customWidth="1"/>
    <col min="16132" max="16133" width="9.140625" style="4"/>
    <col min="16134" max="16134" width="17.85546875" style="4" customWidth="1"/>
    <col min="16135" max="16135" width="9.140625" style="4"/>
    <col min="16136" max="16137" width="12.140625" style="4" customWidth="1"/>
    <col min="16138" max="16140" width="9.140625" style="4"/>
    <col min="16141" max="16141" width="8.7109375" style="4" customWidth="1"/>
    <col min="16142" max="16142" width="15.85546875" style="4" customWidth="1"/>
    <col min="16143" max="16143" width="24.28515625" style="4" customWidth="1"/>
    <col min="16144" max="16144" width="14.85546875" style="4" customWidth="1"/>
    <col min="16145" max="16151" width="8.140625" style="4" customWidth="1"/>
    <col min="16152" max="16152" width="21.85546875" style="4" bestFit="1" customWidth="1"/>
    <col min="16153" max="16153" width="6.7109375" style="4" customWidth="1"/>
    <col min="16154" max="16384" width="9.140625" style="4"/>
  </cols>
  <sheetData>
    <row r="1" spans="1:23" x14ac:dyDescent="0.15">
      <c r="H1" s="5" t="s">
        <v>40</v>
      </c>
      <c r="I1" s="5" t="s">
        <v>20</v>
      </c>
      <c r="J1" s="6" t="s">
        <v>27</v>
      </c>
      <c r="K1" s="6" t="s">
        <v>28</v>
      </c>
    </row>
    <row r="2" spans="1:23" x14ac:dyDescent="0.15">
      <c r="A2" s="7" t="s">
        <v>41</v>
      </c>
      <c r="B2" s="7"/>
      <c r="C2" s="7"/>
      <c r="H2" s="8">
        <v>241.13944121915225</v>
      </c>
      <c r="I2" s="8">
        <v>47.320550235925879</v>
      </c>
      <c r="J2" s="9">
        <v>0</v>
      </c>
      <c r="K2" s="9">
        <v>2</v>
      </c>
      <c r="M2" s="10"/>
      <c r="N2" s="11" t="s">
        <v>42</v>
      </c>
      <c r="O2" s="12" t="s">
        <v>28</v>
      </c>
      <c r="P2" s="11"/>
      <c r="Q2" s="11"/>
      <c r="R2" s="11"/>
      <c r="S2" s="11"/>
      <c r="T2" s="11"/>
      <c r="U2" s="11"/>
      <c r="V2" s="11"/>
      <c r="W2" s="13"/>
    </row>
    <row r="3" spans="1:23" ht="12.75" thickBot="1" x14ac:dyDescent="0.2">
      <c r="H3" s="8">
        <v>280.4011012030881</v>
      </c>
      <c r="I3" s="8">
        <v>-7.1011134101193534</v>
      </c>
      <c r="J3" s="9">
        <v>0</v>
      </c>
      <c r="K3" s="9">
        <v>4</v>
      </c>
      <c r="M3" s="12" t="s">
        <v>27</v>
      </c>
      <c r="N3" s="12" t="s">
        <v>24</v>
      </c>
      <c r="O3" s="10" t="s">
        <v>43</v>
      </c>
      <c r="P3" s="11" t="s">
        <v>44</v>
      </c>
      <c r="Q3" s="11" t="s">
        <v>45</v>
      </c>
      <c r="R3" s="11" t="s">
        <v>46</v>
      </c>
      <c r="S3" s="11" t="s">
        <v>47</v>
      </c>
      <c r="T3" s="11" t="s">
        <v>48</v>
      </c>
      <c r="U3" s="11" t="s">
        <v>49</v>
      </c>
      <c r="V3" s="11" t="s">
        <v>50</v>
      </c>
      <c r="W3" s="14" t="s">
        <v>10</v>
      </c>
    </row>
    <row r="4" spans="1:23" x14ac:dyDescent="0.15">
      <c r="A4" s="15" t="s">
        <v>1</v>
      </c>
      <c r="B4" s="15"/>
      <c r="H4" s="8">
        <v>241.13944121915225</v>
      </c>
      <c r="I4" s="8">
        <v>-16.139441219152246</v>
      </c>
      <c r="J4" s="9">
        <v>0</v>
      </c>
      <c r="K4" s="9">
        <v>2</v>
      </c>
      <c r="M4" s="10" t="s">
        <v>51</v>
      </c>
      <c r="N4" s="10" t="s">
        <v>38</v>
      </c>
      <c r="O4" s="16">
        <v>8.4671299600250354</v>
      </c>
      <c r="P4" s="17">
        <v>3.5544763909092696</v>
      </c>
      <c r="Q4" s="17">
        <v>12.134126495370511</v>
      </c>
      <c r="R4" s="17">
        <v>-3.6021329015032233</v>
      </c>
      <c r="S4" s="18">
        <v>-18.540649257985635</v>
      </c>
      <c r="T4" s="17">
        <v>-6.2122303243785382</v>
      </c>
      <c r="U4" s="17">
        <v>-8.3073443835580107</v>
      </c>
      <c r="V4" s="18">
        <v>45.423378723519306</v>
      </c>
      <c r="W4" s="19">
        <v>0</v>
      </c>
    </row>
    <row r="5" spans="1:23" x14ac:dyDescent="0.15">
      <c r="A5" s="8" t="s">
        <v>2</v>
      </c>
      <c r="B5" s="8">
        <v>0.90807758277790807</v>
      </c>
      <c r="H5" s="8">
        <v>411.17607672232322</v>
      </c>
      <c r="I5" s="8">
        <v>86.903909849942409</v>
      </c>
      <c r="J5" s="9">
        <v>1</v>
      </c>
      <c r="K5" s="9">
        <v>8</v>
      </c>
      <c r="M5" s="20"/>
      <c r="N5" s="21" t="s">
        <v>52</v>
      </c>
      <c r="O5" s="22">
        <v>23</v>
      </c>
      <c r="P5" s="23">
        <v>51</v>
      </c>
      <c r="Q5" s="23">
        <v>22</v>
      </c>
      <c r="R5" s="23">
        <v>18</v>
      </c>
      <c r="S5" s="23">
        <v>24</v>
      </c>
      <c r="T5" s="23">
        <v>16</v>
      </c>
      <c r="U5" s="23">
        <v>15</v>
      </c>
      <c r="V5" s="23">
        <v>2</v>
      </c>
      <c r="W5" s="24">
        <v>171</v>
      </c>
    </row>
    <row r="6" spans="1:23" x14ac:dyDescent="0.15">
      <c r="A6" s="8" t="s">
        <v>3</v>
      </c>
      <c r="B6" s="8">
        <v>0.82460489634376843</v>
      </c>
      <c r="H6" s="8">
        <v>301.83902010051702</v>
      </c>
      <c r="I6" s="8">
        <v>-58.599014607352956</v>
      </c>
      <c r="J6" s="9">
        <v>1</v>
      </c>
      <c r="K6" s="9">
        <v>4</v>
      </c>
      <c r="M6" s="10" t="s">
        <v>43</v>
      </c>
      <c r="N6" s="10" t="s">
        <v>39</v>
      </c>
      <c r="O6" s="16"/>
      <c r="P6" s="17"/>
      <c r="Q6" s="17">
        <v>-5.858539085868939</v>
      </c>
      <c r="R6" s="18">
        <v>-37.615470082221847</v>
      </c>
      <c r="S6" s="18">
        <v>-33.32834799092911</v>
      </c>
      <c r="T6" s="17">
        <v>13.691334590965242</v>
      </c>
      <c r="U6" s="17">
        <v>3.9581700441583829E-2</v>
      </c>
      <c r="V6" s="18">
        <v>30.175541203125665</v>
      </c>
      <c r="W6" s="19">
        <v>0</v>
      </c>
    </row>
    <row r="7" spans="1:23" x14ac:dyDescent="0.15">
      <c r="A7" s="8" t="s">
        <v>4</v>
      </c>
      <c r="B7" s="8">
        <v>0.82251685939547992</v>
      </c>
      <c r="H7" s="8">
        <v>241.13944121915225</v>
      </c>
      <c r="I7" s="8">
        <v>-4.6394412191522463</v>
      </c>
      <c r="J7" s="9">
        <v>0</v>
      </c>
      <c r="K7" s="9">
        <v>2</v>
      </c>
      <c r="M7" s="20"/>
      <c r="N7" s="21" t="s">
        <v>52</v>
      </c>
      <c r="O7" s="22">
        <v>0</v>
      </c>
      <c r="P7" s="23">
        <v>0</v>
      </c>
      <c r="Q7" s="23">
        <v>9</v>
      </c>
      <c r="R7" s="23">
        <v>5</v>
      </c>
      <c r="S7" s="23">
        <v>11</v>
      </c>
      <c r="T7" s="23">
        <v>9</v>
      </c>
      <c r="U7" s="23">
        <v>35</v>
      </c>
      <c r="V7" s="23">
        <v>16</v>
      </c>
      <c r="W7" s="24">
        <v>85</v>
      </c>
    </row>
    <row r="8" spans="1:23" x14ac:dyDescent="0.15">
      <c r="A8" s="8" t="s">
        <v>5</v>
      </c>
      <c r="B8" s="8">
        <v>32.214635413728971</v>
      </c>
      <c r="H8" s="8">
        <v>237.38908505461853</v>
      </c>
      <c r="I8" s="8">
        <v>-6.6190807821575959</v>
      </c>
      <c r="J8" s="9">
        <v>0</v>
      </c>
      <c r="K8" s="9">
        <v>2</v>
      </c>
      <c r="M8" s="10" t="s">
        <v>53</v>
      </c>
      <c r="N8" s="25"/>
      <c r="O8" s="26">
        <v>8.4671299600250354</v>
      </c>
      <c r="P8" s="27">
        <v>3.5544763909092696</v>
      </c>
      <c r="Q8" s="27">
        <v>6.9104493911397036</v>
      </c>
      <c r="R8" s="27">
        <v>-10.996336636442056</v>
      </c>
      <c r="S8" s="27">
        <v>-23.188211716910732</v>
      </c>
      <c r="T8" s="27">
        <v>0.95305304514522282</v>
      </c>
      <c r="U8" s="27">
        <v>-2.4644961247582944</v>
      </c>
      <c r="V8" s="27">
        <v>31.869745372058293</v>
      </c>
      <c r="W8" s="19">
        <v>0</v>
      </c>
    </row>
    <row r="9" spans="1:23" ht="12.75" thickBot="1" x14ac:dyDescent="0.2">
      <c r="A9" s="28" t="s">
        <v>6</v>
      </c>
      <c r="B9" s="28">
        <v>256</v>
      </c>
      <c r="H9" s="8">
        <v>255.70222240544314</v>
      </c>
      <c r="I9" s="8">
        <v>-14.822217522630638</v>
      </c>
      <c r="J9" s="9">
        <v>0</v>
      </c>
      <c r="K9" s="9">
        <v>3</v>
      </c>
      <c r="M9" s="29" t="s">
        <v>54</v>
      </c>
      <c r="N9" s="30"/>
      <c r="O9" s="31">
        <v>23</v>
      </c>
      <c r="P9" s="32">
        <v>51</v>
      </c>
      <c r="Q9" s="32">
        <v>31</v>
      </c>
      <c r="R9" s="32">
        <v>23</v>
      </c>
      <c r="S9" s="32">
        <v>35</v>
      </c>
      <c r="T9" s="32">
        <v>25</v>
      </c>
      <c r="U9" s="32">
        <v>50</v>
      </c>
      <c r="V9" s="32">
        <v>18</v>
      </c>
      <c r="W9" s="33">
        <v>256</v>
      </c>
    </row>
    <row r="10" spans="1:23" x14ac:dyDescent="0.15">
      <c r="H10" s="8">
        <v>233.94281213258787</v>
      </c>
      <c r="I10" s="8">
        <v>8.3671854260058751</v>
      </c>
      <c r="J10" s="9">
        <v>0</v>
      </c>
      <c r="K10" s="9">
        <v>2</v>
      </c>
    </row>
    <row r="11" spans="1:23" ht="12.75" thickBot="1" x14ac:dyDescent="0.2">
      <c r="A11" s="4" t="s">
        <v>7</v>
      </c>
      <c r="H11" s="8">
        <v>241.13944121915225</v>
      </c>
      <c r="I11" s="8">
        <v>-10.369436946691309</v>
      </c>
      <c r="J11" s="9">
        <v>0</v>
      </c>
      <c r="K11" s="9">
        <v>2</v>
      </c>
    </row>
    <row r="12" spans="1:23" x14ac:dyDescent="0.15">
      <c r="A12" s="5"/>
      <c r="B12" s="5" t="s">
        <v>12</v>
      </c>
      <c r="C12" s="5" t="s">
        <v>13</v>
      </c>
      <c r="D12" s="5" t="s">
        <v>14</v>
      </c>
      <c r="E12" s="5" t="s">
        <v>15</v>
      </c>
      <c r="F12" s="5" t="s">
        <v>16</v>
      </c>
      <c r="H12" s="8">
        <v>351.64222151567901</v>
      </c>
      <c r="I12" s="8">
        <v>29.127767497992863</v>
      </c>
      <c r="J12" s="9">
        <v>1</v>
      </c>
      <c r="K12" s="9">
        <v>6</v>
      </c>
    </row>
    <row r="13" spans="1:23" x14ac:dyDescent="0.15">
      <c r="A13" s="8" t="s">
        <v>8</v>
      </c>
      <c r="B13" s="8">
        <v>3</v>
      </c>
      <c r="C13" s="8">
        <v>1229519.5138061829</v>
      </c>
      <c r="D13" s="8">
        <v>409839.83793539432</v>
      </c>
      <c r="E13" s="8">
        <v>394.91872833940175</v>
      </c>
      <c r="F13" s="8">
        <v>6.4360037670921928E-95</v>
      </c>
      <c r="H13" s="8">
        <v>401.03997911096906</v>
      </c>
      <c r="I13" s="8">
        <v>70.110014785515318</v>
      </c>
      <c r="J13" s="9">
        <v>1</v>
      </c>
      <c r="K13" s="9">
        <v>8</v>
      </c>
    </row>
    <row r="14" spans="1:23" x14ac:dyDescent="0.15">
      <c r="A14" s="8" t="s">
        <v>9</v>
      </c>
      <c r="B14" s="8">
        <v>252</v>
      </c>
      <c r="C14" s="8">
        <v>261521.24917954917</v>
      </c>
      <c r="D14" s="8">
        <v>1037.7827348394808</v>
      </c>
      <c r="E14" s="8"/>
      <c r="F14" s="8"/>
      <c r="H14" s="8">
        <v>265.8383200167973</v>
      </c>
      <c r="I14" s="8">
        <v>-0.83832001679729728</v>
      </c>
      <c r="J14" s="9">
        <v>0</v>
      </c>
      <c r="K14" s="9">
        <v>3</v>
      </c>
    </row>
    <row r="15" spans="1:23" ht="12.75" thickBot="1" x14ac:dyDescent="0.2">
      <c r="A15" s="28" t="s">
        <v>10</v>
      </c>
      <c r="B15" s="28">
        <v>255</v>
      </c>
      <c r="C15" s="28">
        <v>1491040.7629857319</v>
      </c>
      <c r="D15" s="28"/>
      <c r="E15" s="28"/>
      <c r="F15" s="28"/>
      <c r="H15" s="8">
        <v>287.6816827340981</v>
      </c>
      <c r="I15" s="8">
        <v>-12.681682734098104</v>
      </c>
      <c r="J15" s="9">
        <v>1</v>
      </c>
      <c r="K15" s="9">
        <v>3</v>
      </c>
    </row>
    <row r="16" spans="1:23" ht="12.75" thickBot="1" x14ac:dyDescent="0.2">
      <c r="H16" s="8">
        <v>280.4011012030881</v>
      </c>
      <c r="I16" s="8">
        <v>8.5988987969118966</v>
      </c>
      <c r="J16" s="9">
        <v>0</v>
      </c>
      <c r="K16" s="9">
        <v>4</v>
      </c>
    </row>
    <row r="17" spans="1:11" x14ac:dyDescent="0.15">
      <c r="A17" s="5"/>
      <c r="B17" s="5" t="s">
        <v>17</v>
      </c>
      <c r="C17" s="5" t="s">
        <v>5</v>
      </c>
      <c r="D17" s="5" t="s">
        <v>18</v>
      </c>
      <c r="E17" s="5" t="s">
        <v>19</v>
      </c>
      <c r="H17" s="8">
        <v>256.10766652739437</v>
      </c>
      <c r="I17" s="8">
        <v>3.5123285897931282</v>
      </c>
      <c r="J17" s="9">
        <v>0</v>
      </c>
      <c r="K17" s="9">
        <v>3</v>
      </c>
    </row>
    <row r="18" spans="1:11" x14ac:dyDescent="0.15">
      <c r="A18" s="8" t="s">
        <v>11</v>
      </c>
      <c r="B18" s="8">
        <v>176.53753720683099</v>
      </c>
      <c r="C18" s="8">
        <v>4.7355984568634666</v>
      </c>
      <c r="D18" s="8">
        <v>37.278823112835724</v>
      </c>
      <c r="E18" s="8">
        <v>1.5338399760964999E-104</v>
      </c>
      <c r="H18" s="8">
        <v>326.94334271803399</v>
      </c>
      <c r="I18" s="8">
        <v>25.516648737044136</v>
      </c>
      <c r="J18" s="9">
        <v>1</v>
      </c>
      <c r="K18" s="9">
        <v>5</v>
      </c>
    </row>
    <row r="19" spans="1:11" x14ac:dyDescent="0.15">
      <c r="A19" s="8" t="s">
        <v>27</v>
      </c>
      <c r="B19" s="34">
        <v>21.843362717300874</v>
      </c>
      <c r="C19" s="8">
        <v>5.4263583002198574</v>
      </c>
      <c r="D19" s="8">
        <v>4.0254184314397108</v>
      </c>
      <c r="E19" s="34">
        <v>7.5276839410358227E-5</v>
      </c>
      <c r="H19" s="8">
        <v>216.44056242150722</v>
      </c>
      <c r="I19" s="8">
        <v>18.749440019899026</v>
      </c>
      <c r="J19" s="9">
        <v>0</v>
      </c>
      <c r="K19" s="9">
        <v>1</v>
      </c>
    </row>
    <row r="20" spans="1:11" x14ac:dyDescent="0.15">
      <c r="A20" s="8" t="s">
        <v>28</v>
      </c>
      <c r="B20" s="8">
        <v>24.698878797645019</v>
      </c>
      <c r="C20" s="8">
        <v>1.1239570027569874</v>
      </c>
      <c r="D20" s="8">
        <v>21.974932081085317</v>
      </c>
      <c r="E20" s="8">
        <v>1.6710588840003726E-60</v>
      </c>
      <c r="H20" s="8">
        <v>376.34110031332403</v>
      </c>
      <c r="I20" s="8">
        <v>-25.571111299652159</v>
      </c>
      <c r="J20" s="9">
        <v>1</v>
      </c>
      <c r="K20" s="9">
        <v>7</v>
      </c>
    </row>
    <row r="21" spans="1:11" ht="12.75" thickBot="1" x14ac:dyDescent="0.2">
      <c r="A21" s="28" t="s">
        <v>29</v>
      </c>
      <c r="B21" s="28">
        <v>10.136097611354142</v>
      </c>
      <c r="C21" s="28">
        <v>1.5179002250348381</v>
      </c>
      <c r="D21" s="28">
        <v>6.6777100656411745</v>
      </c>
      <c r="E21" s="28">
        <v>1.5399093360792741E-10</v>
      </c>
      <c r="H21" s="8">
        <v>231.00334360779812</v>
      </c>
      <c r="I21" s="8">
        <v>13.996656392201885</v>
      </c>
      <c r="J21" s="9">
        <v>0</v>
      </c>
      <c r="K21" s="9">
        <v>2</v>
      </c>
    </row>
    <row r="22" spans="1:11" x14ac:dyDescent="0.15">
      <c r="H22" s="8">
        <v>241.13944121915225</v>
      </c>
      <c r="I22" s="8">
        <v>18.860558780847754</v>
      </c>
      <c r="J22" s="9">
        <v>0</v>
      </c>
      <c r="K22" s="9">
        <v>2</v>
      </c>
    </row>
    <row r="23" spans="1:11" x14ac:dyDescent="0.15">
      <c r="H23" s="8">
        <v>376.34110031332403</v>
      </c>
      <c r="I23" s="8">
        <v>41.928888700347841</v>
      </c>
      <c r="J23" s="9">
        <v>1</v>
      </c>
      <c r="K23" s="9">
        <v>7</v>
      </c>
    </row>
    <row r="24" spans="1:11" x14ac:dyDescent="0.15">
      <c r="H24" s="8">
        <v>421.95353956441767</v>
      </c>
      <c r="I24" s="8">
        <v>-0.62355299215204241</v>
      </c>
      <c r="J24" s="9">
        <v>1</v>
      </c>
      <c r="K24" s="9">
        <v>7</v>
      </c>
    </row>
    <row r="25" spans="1:11" x14ac:dyDescent="0.15">
      <c r="H25" s="8">
        <v>233.13192388868541</v>
      </c>
      <c r="I25" s="8">
        <v>-2.3619196162244691</v>
      </c>
      <c r="J25" s="9">
        <v>0</v>
      </c>
      <c r="K25" s="9">
        <v>2</v>
      </c>
    </row>
    <row r="26" spans="1:11" x14ac:dyDescent="0.15">
      <c r="H26" s="8">
        <v>350.07105402108647</v>
      </c>
      <c r="I26" s="8">
        <v>-34.681039372648968</v>
      </c>
      <c r="J26" s="9">
        <v>0</v>
      </c>
      <c r="K26" s="9">
        <v>6</v>
      </c>
    </row>
    <row r="27" spans="1:11" x14ac:dyDescent="0.15">
      <c r="H27" s="8">
        <v>446.65241836206269</v>
      </c>
      <c r="I27" s="8">
        <v>23.29759384496856</v>
      </c>
      <c r="J27" s="9">
        <v>1</v>
      </c>
      <c r="K27" s="9">
        <v>8</v>
      </c>
    </row>
    <row r="28" spans="1:11" x14ac:dyDescent="0.15">
      <c r="H28" s="8">
        <v>241.13944121915225</v>
      </c>
      <c r="I28" s="8">
        <v>7.8605587808477537</v>
      </c>
      <c r="J28" s="9">
        <v>0</v>
      </c>
      <c r="K28" s="9">
        <v>2</v>
      </c>
    </row>
    <row r="29" spans="1:11" x14ac:dyDescent="0.15">
      <c r="H29" s="8">
        <v>251.27553883050638</v>
      </c>
      <c r="I29" s="8">
        <v>11.724461169493622</v>
      </c>
      <c r="J29" s="9">
        <v>0</v>
      </c>
      <c r="K29" s="9">
        <v>2</v>
      </c>
    </row>
    <row r="30" spans="1:11" x14ac:dyDescent="0.15">
      <c r="H30" s="8">
        <v>386.47719792467819</v>
      </c>
      <c r="I30" s="8">
        <v>-16.477197924678194</v>
      </c>
      <c r="J30" s="9">
        <v>1</v>
      </c>
      <c r="K30" s="9">
        <v>7</v>
      </c>
    </row>
    <row r="31" spans="1:11" x14ac:dyDescent="0.15">
      <c r="H31" s="8">
        <v>305.09998000073313</v>
      </c>
      <c r="I31" s="8">
        <v>2.600032206298124</v>
      </c>
      <c r="J31" s="9">
        <v>0</v>
      </c>
      <c r="K31" s="9">
        <v>5</v>
      </c>
    </row>
    <row r="32" spans="1:11" x14ac:dyDescent="0.15">
      <c r="H32" s="8">
        <v>228.06387523404797</v>
      </c>
      <c r="I32" s="8">
        <v>2.7061290384129677</v>
      </c>
      <c r="J32" s="9">
        <v>0</v>
      </c>
      <c r="K32" s="9">
        <v>2</v>
      </c>
    </row>
    <row r="33" spans="8:25" x14ac:dyDescent="0.15">
      <c r="H33" s="8">
        <v>214.31198153646142</v>
      </c>
      <c r="I33" s="8">
        <v>1.6880184635385831</v>
      </c>
      <c r="J33" s="9">
        <v>0</v>
      </c>
      <c r="K33" s="9">
        <v>1</v>
      </c>
    </row>
    <row r="34" spans="8:25" x14ac:dyDescent="0.15">
      <c r="H34" s="8">
        <v>364.63383520737733</v>
      </c>
      <c r="I34" s="8">
        <v>-8.8638461937054558</v>
      </c>
      <c r="J34" s="9">
        <v>0</v>
      </c>
      <c r="K34" s="9">
        <v>7</v>
      </c>
    </row>
    <row r="35" spans="8:25" x14ac:dyDescent="0.15">
      <c r="H35" s="8">
        <v>347.21553794074231</v>
      </c>
      <c r="I35" s="8">
        <v>-57.215537940742308</v>
      </c>
      <c r="J35" s="9">
        <v>1</v>
      </c>
      <c r="K35" s="9">
        <v>5</v>
      </c>
      <c r="N35" s="4" t="s">
        <v>74</v>
      </c>
    </row>
    <row r="36" spans="8:25" x14ac:dyDescent="0.15">
      <c r="H36" s="8">
        <v>325.37217522344145</v>
      </c>
      <c r="I36" s="8">
        <v>-31.21217156133207</v>
      </c>
      <c r="J36" s="9">
        <v>0</v>
      </c>
      <c r="K36" s="9">
        <v>5</v>
      </c>
    </row>
    <row r="37" spans="8:25" x14ac:dyDescent="0.15">
      <c r="H37" s="8">
        <v>287.6816827340981</v>
      </c>
      <c r="I37" s="8">
        <v>7.3183172659018965</v>
      </c>
      <c r="J37" s="9">
        <v>1</v>
      </c>
      <c r="K37" s="9">
        <v>3</v>
      </c>
    </row>
    <row r="38" spans="8:25" x14ac:dyDescent="0.15">
      <c r="H38" s="8">
        <v>277.54558512274394</v>
      </c>
      <c r="I38" s="8">
        <v>25.454414877256056</v>
      </c>
      <c r="J38" s="9">
        <v>1</v>
      </c>
      <c r="K38" s="9">
        <v>3</v>
      </c>
      <c r="N38" s="10" t="s">
        <v>28</v>
      </c>
      <c r="O38" s="10" t="s">
        <v>24</v>
      </c>
      <c r="P38" s="14" t="s">
        <v>10</v>
      </c>
    </row>
    <row r="39" spans="8:25" x14ac:dyDescent="0.15">
      <c r="H39" s="8">
        <v>354.49773759602317</v>
      </c>
      <c r="I39" s="8">
        <v>-9.3577229475856711</v>
      </c>
      <c r="J39" s="9">
        <v>0</v>
      </c>
      <c r="K39" s="9">
        <v>7</v>
      </c>
      <c r="N39" s="10">
        <v>1</v>
      </c>
      <c r="O39" s="10" t="s">
        <v>23</v>
      </c>
      <c r="P39" s="35">
        <v>8.4671299600250354</v>
      </c>
      <c r="Q39" s="4" t="s">
        <v>55</v>
      </c>
      <c r="R39" s="4" t="s">
        <v>56</v>
      </c>
      <c r="S39" s="4" t="s">
        <v>57</v>
      </c>
      <c r="T39" s="4" t="s">
        <v>26</v>
      </c>
      <c r="X39" s="10" t="s">
        <v>22</v>
      </c>
      <c r="Y39" s="14"/>
    </row>
    <row r="40" spans="8:25" x14ac:dyDescent="0.15">
      <c r="H40" s="8">
        <v>223.63719211223011</v>
      </c>
      <c r="I40" s="8">
        <v>-4.4071963846910478</v>
      </c>
      <c r="J40" s="9">
        <v>0</v>
      </c>
      <c r="K40" s="9">
        <v>1</v>
      </c>
      <c r="N40" s="20"/>
      <c r="O40" s="21" t="s">
        <v>58</v>
      </c>
      <c r="P40" s="24">
        <v>26.419418897780144</v>
      </c>
      <c r="Q40" s="4">
        <f>GETPIVOTDATA("StdDev of Residuals2",$N$38,"GRADE",1)/SQRT(GETPIVOTDATA("Count of Residuals3",$N$38,"GRADE",1))</f>
        <v>5.5088296511990356</v>
      </c>
      <c r="R40" s="4">
        <f>GETPIVOTDATA("Average of Residuals",$N$38,"GRADE",1)/Q40</f>
        <v>1.5370106712561178</v>
      </c>
      <c r="S40" s="4">
        <f>TINV(0.05,22)</f>
        <v>2.0738730679040258</v>
      </c>
      <c r="T40" s="4" t="s">
        <v>59</v>
      </c>
      <c r="X40" s="10" t="s">
        <v>20</v>
      </c>
      <c r="Y40" s="14" t="s">
        <v>10</v>
      </c>
    </row>
    <row r="41" spans="8:25" x14ac:dyDescent="0.15">
      <c r="H41" s="8">
        <v>312.38056153174313</v>
      </c>
      <c r="I41" s="8">
        <v>-25.840552986821251</v>
      </c>
      <c r="J41" s="9">
        <v>1</v>
      </c>
      <c r="K41" s="9">
        <v>4</v>
      </c>
      <c r="N41" s="20"/>
      <c r="O41" s="21" t="s">
        <v>60</v>
      </c>
      <c r="P41" s="24">
        <v>23</v>
      </c>
      <c r="X41" s="10" t="s">
        <v>61</v>
      </c>
      <c r="Y41" s="35">
        <v>3</v>
      </c>
    </row>
    <row r="42" spans="8:25" x14ac:dyDescent="0.15">
      <c r="H42" s="8">
        <v>233.94281213258787</v>
      </c>
      <c r="I42" s="8">
        <v>-28.552812742939437</v>
      </c>
      <c r="J42" s="9">
        <v>0</v>
      </c>
      <c r="K42" s="9">
        <v>2</v>
      </c>
      <c r="N42" s="10">
        <v>2</v>
      </c>
      <c r="O42" s="10" t="s">
        <v>23</v>
      </c>
      <c r="P42" s="35">
        <v>3.5544763909092696</v>
      </c>
      <c r="X42" s="21" t="s">
        <v>62</v>
      </c>
      <c r="Y42" s="24">
        <v>2</v>
      </c>
    </row>
    <row r="43" spans="8:25" x14ac:dyDescent="0.15">
      <c r="H43" s="8">
        <v>350.07105402108647</v>
      </c>
      <c r="I43" s="8">
        <v>-42.071054021086468</v>
      </c>
      <c r="J43" s="9">
        <v>0</v>
      </c>
      <c r="K43" s="9">
        <v>6</v>
      </c>
      <c r="N43" s="20"/>
      <c r="O43" s="21" t="s">
        <v>58</v>
      </c>
      <c r="P43" s="24">
        <v>17.939050764813231</v>
      </c>
      <c r="Q43" s="4">
        <f>GETPIVOTDATA("StdDev of Residuals2",$N$38,"GRADE",2)/SQRT(GETPIVOTDATA("Count of Residuals3",$N$38,"GRADE",2))</f>
        <v>2.5119695512335403</v>
      </c>
      <c r="R43" s="4">
        <f>GETPIVOTDATA("Average of Residuals",$N$38,"GRADE",2)/Q43</f>
        <v>1.4150157151243297</v>
      </c>
      <c r="S43" s="4">
        <f>TINV(0.05,50)</f>
        <v>2.0085591121007611</v>
      </c>
      <c r="T43" s="4" t="s">
        <v>59</v>
      </c>
      <c r="X43" s="21" t="s">
        <v>63</v>
      </c>
      <c r="Y43" s="24">
        <v>14</v>
      </c>
    </row>
    <row r="44" spans="8:25" x14ac:dyDescent="0.15">
      <c r="H44" s="8">
        <v>337.07944032938815</v>
      </c>
      <c r="I44" s="8">
        <v>-27.459445212200649</v>
      </c>
      <c r="J44" s="9">
        <v>1</v>
      </c>
      <c r="K44" s="9">
        <v>5</v>
      </c>
      <c r="N44" s="20"/>
      <c r="O44" s="21" t="s">
        <v>60</v>
      </c>
      <c r="P44" s="24">
        <v>51</v>
      </c>
      <c r="X44" s="21" t="s">
        <v>64</v>
      </c>
      <c r="Y44" s="24">
        <v>51</v>
      </c>
    </row>
    <row r="45" spans="8:25" x14ac:dyDescent="0.15">
      <c r="H45" s="8">
        <v>257.0199150465865</v>
      </c>
      <c r="I45" s="8">
        <v>-3.1699089430708796</v>
      </c>
      <c r="J45" s="9">
        <v>0</v>
      </c>
      <c r="K45" s="9">
        <v>3</v>
      </c>
      <c r="N45" s="10">
        <v>3</v>
      </c>
      <c r="O45" s="10" t="s">
        <v>23</v>
      </c>
      <c r="P45" s="35">
        <v>6.9104493911397027</v>
      </c>
      <c r="X45" s="21" t="s">
        <v>65</v>
      </c>
      <c r="Y45" s="24">
        <v>67</v>
      </c>
    </row>
    <row r="46" spans="8:25" x14ac:dyDescent="0.15">
      <c r="H46" s="8">
        <v>396.61329553603235</v>
      </c>
      <c r="I46" s="8">
        <v>11.086716670998896</v>
      </c>
      <c r="J46" s="9">
        <v>1</v>
      </c>
      <c r="K46" s="9">
        <v>7</v>
      </c>
      <c r="N46" s="20"/>
      <c r="O46" s="21" t="s">
        <v>58</v>
      </c>
      <c r="P46" s="24">
        <v>17.887429072514202</v>
      </c>
      <c r="Q46" s="4">
        <f>GETPIVOTDATA("StdDev of Residuals2",$N$38,"GRADE",3)/SQRT(31)</f>
        <v>3.2126771010514275</v>
      </c>
      <c r="R46" s="4">
        <f>GETPIVOTDATA("Average of Residuals",$N$38,"GRADE",3)/Q46</f>
        <v>2.1509940693629273</v>
      </c>
      <c r="S46" s="4">
        <f>TINV(0.05,30)</f>
        <v>2.0422724563012378</v>
      </c>
      <c r="T46" s="36" t="s">
        <v>66</v>
      </c>
      <c r="X46" s="21" t="s">
        <v>67</v>
      </c>
      <c r="Y46" s="24">
        <v>59</v>
      </c>
    </row>
    <row r="47" spans="8:25" x14ac:dyDescent="0.15">
      <c r="H47" s="8">
        <v>332.65275675445139</v>
      </c>
      <c r="I47" s="8">
        <v>-30.252762857967014</v>
      </c>
      <c r="J47" s="9">
        <v>1</v>
      </c>
      <c r="K47" s="9">
        <v>4</v>
      </c>
      <c r="N47" s="20"/>
      <c r="O47" s="21" t="s">
        <v>60</v>
      </c>
      <c r="P47" s="24">
        <v>31</v>
      </c>
      <c r="X47" s="21" t="s">
        <v>68</v>
      </c>
      <c r="Y47" s="24">
        <v>35</v>
      </c>
    </row>
    <row r="48" spans="8:25" x14ac:dyDescent="0.15">
      <c r="H48" s="8">
        <v>416.88549075874062</v>
      </c>
      <c r="I48" s="8">
        <v>-43.805504186474991</v>
      </c>
      <c r="J48" s="9">
        <v>1</v>
      </c>
      <c r="K48" s="9">
        <v>7</v>
      </c>
      <c r="N48" s="10">
        <v>4</v>
      </c>
      <c r="O48" s="10" t="s">
        <v>23</v>
      </c>
      <c r="P48" s="35">
        <v>-10.996336636442056</v>
      </c>
      <c r="X48" s="21" t="s">
        <v>69</v>
      </c>
      <c r="Y48" s="24">
        <v>11</v>
      </c>
    </row>
    <row r="49" spans="8:27" x14ac:dyDescent="0.15">
      <c r="H49" s="8">
        <v>280.4011012030881</v>
      </c>
      <c r="I49" s="8">
        <v>69.598898796911897</v>
      </c>
      <c r="J49" s="9">
        <v>0</v>
      </c>
      <c r="K49" s="9">
        <v>4</v>
      </c>
      <c r="N49" s="20"/>
      <c r="O49" s="21" t="s">
        <v>58</v>
      </c>
      <c r="P49" s="24">
        <v>30.825348423066099</v>
      </c>
      <c r="Q49" s="4">
        <f>GETPIVOTDATA("StdDev of Residuals2",$N$38,"GRADE",4)/SQRT(23)</f>
        <v>6.4275294645408021</v>
      </c>
      <c r="R49" s="4">
        <f>GETPIVOTDATA("Average of Residuals",$N$38,"GRADE",4)/Q49</f>
        <v>-1.7108185496630253</v>
      </c>
      <c r="S49" s="4">
        <f>TINV(0.05,22)</f>
        <v>2.0738730679040258</v>
      </c>
      <c r="T49" s="4" t="s">
        <v>59</v>
      </c>
      <c r="X49" s="21" t="s">
        <v>70</v>
      </c>
      <c r="Y49" s="24">
        <v>10</v>
      </c>
    </row>
    <row r="50" spans="8:27" x14ac:dyDescent="0.15">
      <c r="H50" s="8">
        <v>416.88549075874062</v>
      </c>
      <c r="I50" s="8">
        <v>83.114509241259384</v>
      </c>
      <c r="J50" s="9">
        <v>1</v>
      </c>
      <c r="K50" s="9">
        <v>7</v>
      </c>
      <c r="N50" s="20"/>
      <c r="O50" s="21" t="s">
        <v>60</v>
      </c>
      <c r="P50" s="24">
        <v>23</v>
      </c>
      <c r="X50" s="21" t="s">
        <v>71</v>
      </c>
      <c r="Y50" s="24">
        <v>4</v>
      </c>
    </row>
    <row r="51" spans="8:27" x14ac:dyDescent="0.15">
      <c r="H51" s="8">
        <v>329.07192299892131</v>
      </c>
      <c r="I51" s="8">
        <v>-82.531929712788497</v>
      </c>
      <c r="J51" s="9">
        <v>1</v>
      </c>
      <c r="K51" s="9">
        <v>5</v>
      </c>
      <c r="N51" s="10">
        <v>5</v>
      </c>
      <c r="O51" s="10" t="s">
        <v>23</v>
      </c>
      <c r="P51" s="35">
        <v>-23.188211716910722</v>
      </c>
      <c r="X51" s="29" t="s">
        <v>21</v>
      </c>
      <c r="Y51" s="33">
        <v>256</v>
      </c>
    </row>
    <row r="52" spans="8:27" x14ac:dyDescent="0.15">
      <c r="H52" s="8">
        <v>379.19661639366819</v>
      </c>
      <c r="I52" s="8">
        <v>15.043373840706806</v>
      </c>
      <c r="J52" s="9">
        <v>0</v>
      </c>
      <c r="K52" s="9">
        <v>8</v>
      </c>
      <c r="N52" s="20"/>
      <c r="O52" s="21" t="s">
        <v>58</v>
      </c>
      <c r="P52" s="24">
        <v>29.960095735684337</v>
      </c>
      <c r="Q52" s="4">
        <f>GETPIVOTDATA("StdDev of Residuals2",$N$38,"GRADE",5)/SQRT(35)</f>
        <v>5.0641804766174605</v>
      </c>
      <c r="R52" s="4">
        <f>GETPIVOTDATA("Average of Residuals",$N$38,"GRADE",5)/Q52</f>
        <v>-4.5788675628714799</v>
      </c>
      <c r="S52" s="4">
        <f>TINV(0.05,34)</f>
        <v>2.0322445093177191</v>
      </c>
      <c r="T52" s="36" t="s">
        <v>66</v>
      </c>
    </row>
    <row r="53" spans="8:27" x14ac:dyDescent="0.15">
      <c r="H53" s="8">
        <v>325.37217522344145</v>
      </c>
      <c r="I53" s="8">
        <v>4.6278247765585547</v>
      </c>
      <c r="J53" s="9">
        <v>0</v>
      </c>
      <c r="K53" s="9">
        <v>5</v>
      </c>
      <c r="N53" s="20"/>
      <c r="O53" s="21" t="s">
        <v>60</v>
      </c>
      <c r="P53" s="24">
        <v>35</v>
      </c>
    </row>
    <row r="54" spans="8:27" x14ac:dyDescent="0.15">
      <c r="H54" s="8">
        <v>421.95353956441767</v>
      </c>
      <c r="I54" s="8">
        <v>34.126447007847958</v>
      </c>
      <c r="J54" s="9">
        <v>1</v>
      </c>
      <c r="K54" s="9">
        <v>7</v>
      </c>
      <c r="N54" s="10">
        <v>6</v>
      </c>
      <c r="O54" s="10" t="s">
        <v>23</v>
      </c>
      <c r="P54" s="35">
        <v>0.95305304514522282</v>
      </c>
    </row>
    <row r="55" spans="8:27" x14ac:dyDescent="0.15">
      <c r="H55" s="8">
        <v>401.03997911096906</v>
      </c>
      <c r="I55" s="8">
        <v>60.500029433952818</v>
      </c>
      <c r="J55" s="9">
        <v>1</v>
      </c>
      <c r="K55" s="9">
        <v>8</v>
      </c>
      <c r="N55" s="20"/>
      <c r="O55" s="21" t="s">
        <v>58</v>
      </c>
      <c r="P55" s="24">
        <v>34.299995752138173</v>
      </c>
      <c r="Q55" s="4">
        <f>GETPIVOTDATA("StdDev of Residuals2",$N$38,"GRADE",6)/SQRT(25)</f>
        <v>6.859999150427635</v>
      </c>
      <c r="R55" s="4">
        <f>GETPIVOTDATA("Average of Residuals",$N$38,"GRADE",6)/Q55</f>
        <v>0.1389290325328702</v>
      </c>
      <c r="S55" s="4">
        <f>TINV(0.05,24)</f>
        <v>2.0638985616280254</v>
      </c>
      <c r="T55" s="4" t="s">
        <v>59</v>
      </c>
    </row>
    <row r="56" spans="8:27" x14ac:dyDescent="0.15">
      <c r="H56" s="8">
        <v>255.70222240544314</v>
      </c>
      <c r="I56" s="8">
        <v>22.297777594556862</v>
      </c>
      <c r="J56" s="9">
        <v>0</v>
      </c>
      <c r="K56" s="9">
        <v>3</v>
      </c>
      <c r="N56" s="20"/>
      <c r="O56" s="21" t="s">
        <v>60</v>
      </c>
      <c r="P56" s="24">
        <v>25</v>
      </c>
    </row>
    <row r="57" spans="8:27" x14ac:dyDescent="0.15">
      <c r="H57" s="8">
        <v>421.95353956441767</v>
      </c>
      <c r="I57" s="8">
        <v>-0.79353590230829241</v>
      </c>
      <c r="J57" s="9">
        <v>1</v>
      </c>
      <c r="K57" s="9">
        <v>7</v>
      </c>
      <c r="N57" s="10">
        <v>7</v>
      </c>
      <c r="O57" s="10" t="s">
        <v>23</v>
      </c>
      <c r="P57" s="35">
        <v>-2.4644961247582944</v>
      </c>
    </row>
    <row r="58" spans="8:27" x14ac:dyDescent="0.15">
      <c r="H58" s="8">
        <v>397.25466076677264</v>
      </c>
      <c r="I58" s="8">
        <v>-12.634665649585145</v>
      </c>
      <c r="J58" s="9">
        <v>1</v>
      </c>
      <c r="K58" s="9">
        <v>6</v>
      </c>
      <c r="N58" s="20"/>
      <c r="O58" s="21" t="s">
        <v>58</v>
      </c>
      <c r="P58" s="24">
        <v>37.672743407255858</v>
      </c>
      <c r="Q58" s="4">
        <f>GETPIVOTDATA("StdDev of Residuals2",$N$38,"GRADE",7)/SQRT(50)</f>
        <v>5.3277304658342839</v>
      </c>
      <c r="R58" s="4">
        <f>GETPIVOTDATA("Average of Residuals",$N$38,"GRADE",7)/Q58</f>
        <v>-0.46257898002960857</v>
      </c>
      <c r="S58" s="4">
        <f>TINV(0.05,49)</f>
        <v>2.0095752371292388</v>
      </c>
      <c r="T58" s="4" t="s">
        <v>59</v>
      </c>
      <c r="AA58" s="4" t="s">
        <v>76</v>
      </c>
    </row>
    <row r="59" spans="8:27" x14ac:dyDescent="0.15">
      <c r="H59" s="8">
        <v>421.95353956441767</v>
      </c>
      <c r="I59" s="8">
        <v>-0.79353590230829241</v>
      </c>
      <c r="J59" s="9">
        <v>1</v>
      </c>
      <c r="K59" s="9">
        <v>7</v>
      </c>
      <c r="N59" s="20"/>
      <c r="O59" s="21" t="s">
        <v>60</v>
      </c>
      <c r="P59" s="24">
        <v>50</v>
      </c>
      <c r="AA59" s="4" t="s">
        <v>77</v>
      </c>
    </row>
    <row r="60" spans="8:27" x14ac:dyDescent="0.15">
      <c r="H60" s="8">
        <v>315.23607761208729</v>
      </c>
      <c r="I60" s="8">
        <v>-44.036065405056036</v>
      </c>
      <c r="J60" s="9">
        <v>0</v>
      </c>
      <c r="K60" s="9">
        <v>5</v>
      </c>
      <c r="N60" s="10">
        <v>8</v>
      </c>
      <c r="O60" s="10" t="s">
        <v>23</v>
      </c>
      <c r="P60" s="35">
        <v>31.869745372058293</v>
      </c>
    </row>
    <row r="61" spans="8:27" x14ac:dyDescent="0.15">
      <c r="H61" s="8">
        <v>287.6816827340981</v>
      </c>
      <c r="I61" s="8">
        <v>-12.681682734098104</v>
      </c>
      <c r="J61" s="9">
        <v>1</v>
      </c>
      <c r="K61" s="9">
        <v>3</v>
      </c>
      <c r="N61" s="20"/>
      <c r="O61" s="21" t="s">
        <v>58</v>
      </c>
      <c r="P61" s="24">
        <v>40.067722315380671</v>
      </c>
      <c r="Q61" s="4">
        <f>GETPIVOTDATA("StdDev of Residuals2",$N$38,"GRADE",8)/SQRT(18)</f>
        <v>9.444052718635076</v>
      </c>
      <c r="R61" s="4">
        <f>GETPIVOTDATA("Average of Residuals",$N$38,"GRADE",8)/Q61</f>
        <v>3.3745835947286351</v>
      </c>
      <c r="S61" s="4">
        <f>TINV(0.05,17)</f>
        <v>2.109815577833317</v>
      </c>
      <c r="T61" s="36" t="s">
        <v>66</v>
      </c>
    </row>
    <row r="62" spans="8:27" x14ac:dyDescent="0.15">
      <c r="H62" s="8">
        <v>301.31466165653677</v>
      </c>
      <c r="I62" s="8">
        <v>-21.314661656536771</v>
      </c>
      <c r="J62" s="9">
        <v>0</v>
      </c>
      <c r="K62" s="9">
        <v>3</v>
      </c>
      <c r="N62" s="20"/>
      <c r="O62" s="21" t="s">
        <v>60</v>
      </c>
      <c r="P62" s="24">
        <v>18</v>
      </c>
    </row>
    <row r="63" spans="8:27" x14ac:dyDescent="0.15">
      <c r="H63" s="8">
        <v>228.87476302483154</v>
      </c>
      <c r="I63" s="8">
        <v>1.8952412476294</v>
      </c>
      <c r="J63" s="9">
        <v>0</v>
      </c>
      <c r="K63" s="9">
        <v>2</v>
      </c>
      <c r="N63" s="10" t="s">
        <v>25</v>
      </c>
      <c r="O63" s="25"/>
      <c r="P63" s="35">
        <v>9.1038288019262836E-15</v>
      </c>
    </row>
    <row r="64" spans="8:27" x14ac:dyDescent="0.15">
      <c r="H64" s="8">
        <v>259.553939449425</v>
      </c>
      <c r="I64" s="8">
        <v>19.296066654090623</v>
      </c>
      <c r="J64" s="9">
        <v>0</v>
      </c>
      <c r="K64" s="9">
        <v>3</v>
      </c>
      <c r="N64" s="10" t="s">
        <v>72</v>
      </c>
      <c r="O64" s="25"/>
      <c r="P64" s="35">
        <v>32.024576908904038</v>
      </c>
    </row>
    <row r="65" spans="8:16" x14ac:dyDescent="0.15">
      <c r="H65" s="8">
        <v>280.4011012030881</v>
      </c>
      <c r="I65" s="8">
        <v>-9.2410975409787284</v>
      </c>
      <c r="J65" s="9">
        <v>0</v>
      </c>
      <c r="K65" s="9">
        <v>4</v>
      </c>
      <c r="N65" s="29" t="s">
        <v>73</v>
      </c>
      <c r="O65" s="30"/>
      <c r="P65" s="33">
        <v>256</v>
      </c>
    </row>
    <row r="66" spans="8:16" x14ac:dyDescent="0.15">
      <c r="H66" s="8">
        <v>374.76993281873149</v>
      </c>
      <c r="I66" s="8">
        <v>-53.619938922247115</v>
      </c>
      <c r="J66" s="9">
        <v>0</v>
      </c>
      <c r="K66" s="9">
        <v>7</v>
      </c>
    </row>
    <row r="67" spans="8:16" x14ac:dyDescent="0.15">
      <c r="H67" s="8">
        <v>251.27553883050638</v>
      </c>
      <c r="I67" s="8">
        <v>-2.2755388305063775</v>
      </c>
      <c r="J67" s="9">
        <v>0</v>
      </c>
      <c r="K67" s="9">
        <v>2</v>
      </c>
    </row>
    <row r="68" spans="8:16" x14ac:dyDescent="0.15">
      <c r="H68" s="8">
        <v>329.79885879837815</v>
      </c>
      <c r="I68" s="8">
        <v>-24.608856356971899</v>
      </c>
      <c r="J68" s="9">
        <v>0</v>
      </c>
      <c r="K68" s="9">
        <v>6</v>
      </c>
    </row>
    <row r="69" spans="8:16" x14ac:dyDescent="0.15">
      <c r="H69" s="8">
        <v>265.8383200167973</v>
      </c>
      <c r="I69" s="8">
        <v>51.471677541796453</v>
      </c>
      <c r="J69" s="9">
        <v>0</v>
      </c>
      <c r="K69" s="9">
        <v>3</v>
      </c>
      <c r="N69" s="4" t="s">
        <v>75</v>
      </c>
    </row>
    <row r="70" spans="8:16" x14ac:dyDescent="0.15">
      <c r="H70" s="8">
        <v>277.54558512274394</v>
      </c>
      <c r="I70" s="8">
        <v>-0.62557169500956888</v>
      </c>
      <c r="J70" s="9">
        <v>1</v>
      </c>
      <c r="K70" s="9">
        <v>3</v>
      </c>
    </row>
    <row r="71" spans="8:16" x14ac:dyDescent="0.15">
      <c r="H71" s="8">
        <v>265.8383200167973</v>
      </c>
      <c r="I71" s="8">
        <v>18.771665334765203</v>
      </c>
      <c r="J71" s="9">
        <v>0</v>
      </c>
      <c r="K71" s="9">
        <v>3</v>
      </c>
    </row>
    <row r="72" spans="8:16" x14ac:dyDescent="0.15">
      <c r="H72" s="8">
        <v>234.85506065178001</v>
      </c>
      <c r="I72" s="8">
        <v>-14.705066755295633</v>
      </c>
      <c r="J72" s="9">
        <v>0</v>
      </c>
      <c r="K72" s="9">
        <v>2</v>
      </c>
    </row>
    <row r="73" spans="8:16" x14ac:dyDescent="0.15">
      <c r="H73" s="8">
        <v>351.64222151567901</v>
      </c>
      <c r="I73" s="8">
        <v>39.737783367133488</v>
      </c>
      <c r="J73" s="9">
        <v>1</v>
      </c>
      <c r="K73" s="9">
        <v>6</v>
      </c>
    </row>
    <row r="74" spans="8:16" x14ac:dyDescent="0.15">
      <c r="H74" s="8">
        <v>382.05051434974143</v>
      </c>
      <c r="I74" s="8">
        <v>-29.850502142710184</v>
      </c>
      <c r="J74" s="9">
        <v>1</v>
      </c>
      <c r="K74" s="9">
        <v>6</v>
      </c>
    </row>
    <row r="75" spans="8:16" x14ac:dyDescent="0.15">
      <c r="H75" s="8">
        <v>386.88264144247091</v>
      </c>
      <c r="I75" s="8">
        <v>23.117358557529087</v>
      </c>
      <c r="J75" s="9">
        <v>1</v>
      </c>
      <c r="K75" s="9">
        <v>7</v>
      </c>
    </row>
    <row r="76" spans="8:16" x14ac:dyDescent="0.15">
      <c r="H76" s="8">
        <v>210.96706949387894</v>
      </c>
      <c r="I76" s="8">
        <v>-1.5470713249336256</v>
      </c>
      <c r="J76" s="9">
        <v>0</v>
      </c>
      <c r="K76" s="9">
        <v>1</v>
      </c>
    </row>
    <row r="77" spans="8:16" x14ac:dyDescent="0.15">
      <c r="H77" s="8">
        <v>242.45713386029561</v>
      </c>
      <c r="I77" s="8">
        <v>11.392872243220012</v>
      </c>
      <c r="J77" s="9">
        <v>0</v>
      </c>
      <c r="K77" s="9">
        <v>2</v>
      </c>
    </row>
    <row r="78" spans="8:16" x14ac:dyDescent="0.15">
      <c r="H78" s="8">
        <v>305.09998000073313</v>
      </c>
      <c r="I78" s="8">
        <v>-10.099980000733126</v>
      </c>
      <c r="J78" s="9">
        <v>0</v>
      </c>
      <c r="K78" s="9">
        <v>5</v>
      </c>
    </row>
    <row r="79" spans="8:16" x14ac:dyDescent="0.15">
      <c r="H79" s="8">
        <v>276.65074503855442</v>
      </c>
      <c r="I79" s="8">
        <v>11.809246416523706</v>
      </c>
      <c r="J79" s="9">
        <v>0</v>
      </c>
      <c r="K79" s="9">
        <v>4</v>
      </c>
    </row>
    <row r="80" spans="8:16" x14ac:dyDescent="0.15">
      <c r="H80" s="8">
        <v>357.35163555209641</v>
      </c>
      <c r="I80" s="8">
        <v>34.958362006497339</v>
      </c>
      <c r="J80" s="9">
        <v>1</v>
      </c>
      <c r="K80" s="9">
        <v>5</v>
      </c>
    </row>
    <row r="81" spans="8:11" x14ac:dyDescent="0.15">
      <c r="H81" s="8">
        <v>265.8383200167973</v>
      </c>
      <c r="I81" s="8">
        <v>9.1616799832027027</v>
      </c>
      <c r="J81" s="9">
        <v>0</v>
      </c>
      <c r="K81" s="9">
        <v>3</v>
      </c>
    </row>
    <row r="82" spans="8:11" x14ac:dyDescent="0.15">
      <c r="H82" s="8">
        <v>265.8383200167973</v>
      </c>
      <c r="I82" s="8">
        <v>16.861692190233953</v>
      </c>
      <c r="J82" s="9">
        <v>0</v>
      </c>
      <c r="K82" s="9">
        <v>3</v>
      </c>
    </row>
    <row r="83" spans="8:11" x14ac:dyDescent="0.15">
      <c r="H83" s="8">
        <v>209.24393333494285</v>
      </c>
      <c r="I83" s="8">
        <v>18.066064223650898</v>
      </c>
      <c r="J83" s="9">
        <v>0</v>
      </c>
      <c r="K83" s="9">
        <v>1</v>
      </c>
    </row>
    <row r="84" spans="8:11" x14ac:dyDescent="0.15">
      <c r="H84" s="8">
        <v>421.95353956441767</v>
      </c>
      <c r="I84" s="8">
        <v>-8.4835383437145424</v>
      </c>
      <c r="J84" s="9">
        <v>1</v>
      </c>
      <c r="K84" s="9">
        <v>7</v>
      </c>
    </row>
    <row r="85" spans="8:11" x14ac:dyDescent="0.15">
      <c r="H85" s="8">
        <v>421.95353956441767</v>
      </c>
      <c r="I85" s="8">
        <v>84.296460435582333</v>
      </c>
      <c r="J85" s="9">
        <v>1</v>
      </c>
      <c r="K85" s="9">
        <v>7</v>
      </c>
    </row>
    <row r="86" spans="8:11" x14ac:dyDescent="0.15">
      <c r="H86" s="8">
        <v>276.65074503855442</v>
      </c>
      <c r="I86" s="8">
        <v>-33.410739545390356</v>
      </c>
      <c r="J86" s="9">
        <v>0</v>
      </c>
      <c r="K86" s="9">
        <v>4</v>
      </c>
    </row>
    <row r="87" spans="8:11" x14ac:dyDescent="0.15">
      <c r="H87" s="8">
        <v>429.3196910599857</v>
      </c>
      <c r="I87" s="8">
        <v>70.680308940014299</v>
      </c>
      <c r="J87" s="9">
        <v>1</v>
      </c>
      <c r="K87" s="9">
        <v>8</v>
      </c>
    </row>
    <row r="88" spans="8:11" x14ac:dyDescent="0.15">
      <c r="H88" s="8">
        <v>325.72701095633886</v>
      </c>
      <c r="I88" s="8">
        <v>-57.117025604776359</v>
      </c>
      <c r="J88" s="9">
        <v>1</v>
      </c>
      <c r="K88" s="9">
        <v>5</v>
      </c>
    </row>
    <row r="89" spans="8:11" x14ac:dyDescent="0.15">
      <c r="H89" s="8">
        <v>241.13944121915225</v>
      </c>
      <c r="I89" s="8">
        <v>30.020562442957129</v>
      </c>
      <c r="J89" s="9">
        <v>0</v>
      </c>
      <c r="K89" s="9">
        <v>2</v>
      </c>
    </row>
    <row r="90" spans="8:11" x14ac:dyDescent="0.15">
      <c r="H90" s="8">
        <v>277.54558512274394</v>
      </c>
      <c r="I90" s="8">
        <v>-10.545585122743944</v>
      </c>
      <c r="J90" s="9">
        <v>1</v>
      </c>
      <c r="K90" s="9">
        <v>3</v>
      </c>
    </row>
    <row r="91" spans="8:11" x14ac:dyDescent="0.15">
      <c r="H91" s="8">
        <v>276.65074503855442</v>
      </c>
      <c r="I91" s="8">
        <v>21.429241533711206</v>
      </c>
      <c r="J91" s="9">
        <v>0</v>
      </c>
      <c r="K91" s="9">
        <v>4</v>
      </c>
    </row>
    <row r="92" spans="8:11" x14ac:dyDescent="0.15">
      <c r="H92" s="8">
        <v>280.4011012030881</v>
      </c>
      <c r="I92" s="8">
        <v>-5.4011012030881034</v>
      </c>
      <c r="J92" s="9">
        <v>0</v>
      </c>
      <c r="K92" s="9">
        <v>4</v>
      </c>
    </row>
    <row r="93" spans="8:11" x14ac:dyDescent="0.15">
      <c r="H93" s="8">
        <v>315.23607761208729</v>
      </c>
      <c r="I93" s="8">
        <v>-17.736077612087286</v>
      </c>
      <c r="J93" s="9">
        <v>0</v>
      </c>
      <c r="K93" s="9">
        <v>5</v>
      </c>
    </row>
    <row r="94" spans="8:11" x14ac:dyDescent="0.15">
      <c r="H94" s="8">
        <v>251.27553883050638</v>
      </c>
      <c r="I94" s="8">
        <v>-22.275538830506378</v>
      </c>
      <c r="J94" s="9">
        <v>0</v>
      </c>
      <c r="K94" s="9">
        <v>2</v>
      </c>
    </row>
    <row r="95" spans="8:11" x14ac:dyDescent="0.15">
      <c r="H95" s="8">
        <v>255.70222240544314</v>
      </c>
      <c r="I95" s="8">
        <v>9.6877922429943624</v>
      </c>
      <c r="J95" s="9">
        <v>0</v>
      </c>
      <c r="K95" s="9">
        <v>3</v>
      </c>
    </row>
    <row r="96" spans="8:11" x14ac:dyDescent="0.15">
      <c r="H96" s="8">
        <v>238.19997329852097</v>
      </c>
      <c r="I96" s="8">
        <v>-4.1999732985209732</v>
      </c>
      <c r="J96" s="9">
        <v>0</v>
      </c>
      <c r="K96" s="9">
        <v>2</v>
      </c>
    </row>
    <row r="97" spans="8:11" x14ac:dyDescent="0.15">
      <c r="H97" s="8">
        <v>206.30446481015309</v>
      </c>
      <c r="I97" s="8">
        <v>56.375527865628158</v>
      </c>
      <c r="J97" s="9">
        <v>0</v>
      </c>
      <c r="K97" s="9">
        <v>1</v>
      </c>
    </row>
    <row r="98" spans="8:11" x14ac:dyDescent="0.15">
      <c r="H98" s="8">
        <v>386.47719792467819</v>
      </c>
      <c r="I98" s="8">
        <v>-16.477197924678194</v>
      </c>
      <c r="J98" s="9">
        <v>1</v>
      </c>
      <c r="K98" s="9">
        <v>7</v>
      </c>
    </row>
    <row r="99" spans="8:11" x14ac:dyDescent="0.15">
      <c r="H99" s="8">
        <v>246.84885525556965</v>
      </c>
      <c r="I99" s="8">
        <v>12.771139861617854</v>
      </c>
      <c r="J99" s="9">
        <v>0</v>
      </c>
      <c r="K99" s="9">
        <v>1</v>
      </c>
    </row>
    <row r="100" spans="8:11" x14ac:dyDescent="0.15">
      <c r="H100" s="8">
        <v>251.27553883050638</v>
      </c>
      <c r="I100" s="8">
        <v>13.724461169493622</v>
      </c>
      <c r="J100" s="9">
        <v>0</v>
      </c>
      <c r="K100" s="9">
        <v>2</v>
      </c>
    </row>
    <row r="101" spans="8:11" x14ac:dyDescent="0.15">
      <c r="H101" s="8">
        <v>227.2529874432644</v>
      </c>
      <c r="I101" s="8">
        <v>32.826999129001223</v>
      </c>
      <c r="J101" s="9">
        <v>0</v>
      </c>
      <c r="K101" s="9">
        <v>2</v>
      </c>
    </row>
    <row r="102" spans="8:11" x14ac:dyDescent="0.15">
      <c r="H102" s="8">
        <v>297.81778034545226</v>
      </c>
      <c r="I102" s="8">
        <v>-24.737793773186638</v>
      </c>
      <c r="J102" s="9">
        <v>1</v>
      </c>
      <c r="K102" s="9">
        <v>3</v>
      </c>
    </row>
    <row r="103" spans="8:11" x14ac:dyDescent="0.15">
      <c r="H103" s="8">
        <v>441.58436955638564</v>
      </c>
      <c r="I103" s="8">
        <v>-31.964374439198139</v>
      </c>
      <c r="J103" s="9">
        <v>1</v>
      </c>
      <c r="K103" s="9">
        <v>8</v>
      </c>
    </row>
    <row r="104" spans="8:11" x14ac:dyDescent="0.15">
      <c r="H104" s="8">
        <v>305.09998000073313</v>
      </c>
      <c r="I104" s="8">
        <v>-35.099980000733126</v>
      </c>
      <c r="J104" s="9">
        <v>0</v>
      </c>
      <c r="K104" s="9">
        <v>5</v>
      </c>
    </row>
    <row r="105" spans="8:11" x14ac:dyDescent="0.15">
      <c r="H105" s="8">
        <v>203.36499643640295</v>
      </c>
      <c r="I105" s="8">
        <v>6.6350035635970528</v>
      </c>
      <c r="J105" s="9">
        <v>0</v>
      </c>
      <c r="K105" s="9">
        <v>1</v>
      </c>
    </row>
    <row r="106" spans="8:11" x14ac:dyDescent="0.15">
      <c r="H106" s="8">
        <v>280.4011012030881</v>
      </c>
      <c r="I106" s="8">
        <v>-37.161095709924041</v>
      </c>
      <c r="J106" s="9">
        <v>0</v>
      </c>
      <c r="K106" s="9">
        <v>4</v>
      </c>
    </row>
    <row r="107" spans="8:11" x14ac:dyDescent="0.15">
      <c r="H107" s="8">
        <v>376.34110031332403</v>
      </c>
      <c r="I107" s="8">
        <v>-21.341100313324034</v>
      </c>
      <c r="J107" s="9">
        <v>1</v>
      </c>
      <c r="K107" s="9">
        <v>7</v>
      </c>
    </row>
    <row r="108" spans="8:11" x14ac:dyDescent="0.15">
      <c r="H108" s="8">
        <v>265.8383200167973</v>
      </c>
      <c r="I108" s="8">
        <v>6.1616799832027027</v>
      </c>
      <c r="J108" s="9">
        <v>0</v>
      </c>
      <c r="K108" s="9">
        <v>3</v>
      </c>
    </row>
    <row r="109" spans="8:11" x14ac:dyDescent="0.15">
      <c r="H109" s="8">
        <v>421.95353956441767</v>
      </c>
      <c r="I109" s="8">
        <v>-31.453539564417667</v>
      </c>
      <c r="J109" s="9">
        <v>1</v>
      </c>
      <c r="K109" s="9">
        <v>7</v>
      </c>
    </row>
    <row r="110" spans="8:11" x14ac:dyDescent="0.15">
      <c r="H110" s="8">
        <v>239.01086033410644</v>
      </c>
      <c r="I110" s="8">
        <v>2.1491433280029355</v>
      </c>
      <c r="J110" s="9">
        <v>0</v>
      </c>
      <c r="K110" s="9">
        <v>2</v>
      </c>
    </row>
    <row r="111" spans="8:11" x14ac:dyDescent="0.15">
      <c r="H111" s="8">
        <v>376.57702202627166</v>
      </c>
      <c r="I111" s="8">
        <v>-57.337031791896663</v>
      </c>
      <c r="J111" s="9">
        <v>1</v>
      </c>
      <c r="K111" s="9">
        <v>6</v>
      </c>
    </row>
    <row r="112" spans="8:11" x14ac:dyDescent="0.15">
      <c r="H112" s="8">
        <v>446.65241836206269</v>
      </c>
      <c r="I112" s="8">
        <v>-21.65241836206269</v>
      </c>
      <c r="J112" s="9">
        <v>1</v>
      </c>
      <c r="K112" s="9">
        <v>8</v>
      </c>
    </row>
    <row r="113" spans="8:11" x14ac:dyDescent="0.15">
      <c r="H113" s="8">
        <v>329.79885879837815</v>
      </c>
      <c r="I113" s="8">
        <v>-31.718872226112524</v>
      </c>
      <c r="J113" s="9">
        <v>0</v>
      </c>
      <c r="K113" s="9">
        <v>6</v>
      </c>
    </row>
    <row r="114" spans="8:11" x14ac:dyDescent="0.15">
      <c r="H114" s="8">
        <v>211.77795713362289</v>
      </c>
      <c r="I114" s="8">
        <v>-11.007952861161954</v>
      </c>
      <c r="J114" s="9">
        <v>0</v>
      </c>
      <c r="K114" s="9">
        <v>1</v>
      </c>
    </row>
    <row r="115" spans="8:11" x14ac:dyDescent="0.15">
      <c r="H115" s="8">
        <v>374.76993281873149</v>
      </c>
      <c r="I115" s="8">
        <v>-40.14993770154399</v>
      </c>
      <c r="J115" s="9">
        <v>0</v>
      </c>
      <c r="K115" s="9">
        <v>7</v>
      </c>
    </row>
    <row r="116" spans="8:11" x14ac:dyDescent="0.15">
      <c r="H116" s="8">
        <v>351.64222151567901</v>
      </c>
      <c r="I116" s="8">
        <v>26.817769939399113</v>
      </c>
      <c r="J116" s="9">
        <v>1</v>
      </c>
      <c r="K116" s="9">
        <v>6</v>
      </c>
    </row>
    <row r="117" spans="8:11" x14ac:dyDescent="0.15">
      <c r="H117" s="8">
        <v>265.8383200167973</v>
      </c>
      <c r="I117" s="8">
        <v>14.161679983202703</v>
      </c>
      <c r="J117" s="9">
        <v>0</v>
      </c>
      <c r="K117" s="9">
        <v>3</v>
      </c>
    </row>
    <row r="118" spans="8:11" x14ac:dyDescent="0.15">
      <c r="H118" s="8">
        <v>251.27553883050638</v>
      </c>
      <c r="I118" s="8">
        <v>0.72446116949362249</v>
      </c>
      <c r="J118" s="9">
        <v>0</v>
      </c>
      <c r="K118" s="9">
        <v>2</v>
      </c>
    </row>
    <row r="119" spans="8:11" x14ac:dyDescent="0.15">
      <c r="H119" s="8">
        <v>241.13944121915225</v>
      </c>
      <c r="I119" s="8">
        <v>15.590569767175879</v>
      </c>
      <c r="J119" s="9">
        <v>0</v>
      </c>
      <c r="K119" s="9">
        <v>2</v>
      </c>
    </row>
    <row r="120" spans="8:11" x14ac:dyDescent="0.15">
      <c r="H120" s="8">
        <v>231.00334360779812</v>
      </c>
      <c r="I120" s="8">
        <v>18.996656392201885</v>
      </c>
      <c r="J120" s="9">
        <v>0</v>
      </c>
      <c r="K120" s="9">
        <v>2</v>
      </c>
    </row>
    <row r="121" spans="8:11" x14ac:dyDescent="0.15">
      <c r="H121" s="8">
        <v>251.27553883050638</v>
      </c>
      <c r="I121" s="8">
        <v>-22.275538830506378</v>
      </c>
      <c r="J121" s="9">
        <v>0</v>
      </c>
      <c r="K121" s="9">
        <v>2</v>
      </c>
    </row>
    <row r="122" spans="8:11" x14ac:dyDescent="0.15">
      <c r="H122" s="8">
        <v>280.4011012030881</v>
      </c>
      <c r="I122" s="8">
        <v>19.598898796911897</v>
      </c>
      <c r="J122" s="9">
        <v>0</v>
      </c>
      <c r="K122" s="9">
        <v>4</v>
      </c>
    </row>
    <row r="123" spans="8:11" x14ac:dyDescent="0.15">
      <c r="H123" s="8">
        <v>236.47683593126791</v>
      </c>
      <c r="I123" s="8">
        <v>23.523164068732086</v>
      </c>
      <c r="J123" s="9">
        <v>0</v>
      </c>
      <c r="K123" s="9">
        <v>2</v>
      </c>
    </row>
    <row r="124" spans="8:11" x14ac:dyDescent="0.15">
      <c r="H124" s="8">
        <v>421.95353956441767</v>
      </c>
      <c r="I124" s="8">
        <v>54.016461656285458</v>
      </c>
      <c r="J124" s="9">
        <v>1</v>
      </c>
      <c r="K124" s="9">
        <v>7</v>
      </c>
    </row>
    <row r="125" spans="8:11" x14ac:dyDescent="0.15">
      <c r="H125" s="8">
        <v>446.65241836206269</v>
      </c>
      <c r="I125" s="8">
        <v>-21.65241836206269</v>
      </c>
      <c r="J125" s="9">
        <v>1</v>
      </c>
      <c r="K125" s="9">
        <v>8</v>
      </c>
    </row>
    <row r="126" spans="8:11" x14ac:dyDescent="0.15">
      <c r="H126" s="8">
        <v>305.09998000073313</v>
      </c>
      <c r="I126" s="8">
        <v>-1.249973897217501</v>
      </c>
      <c r="J126" s="9">
        <v>0</v>
      </c>
      <c r="K126" s="9">
        <v>5</v>
      </c>
    </row>
    <row r="127" spans="8:11" x14ac:dyDescent="0.15">
      <c r="H127" s="8">
        <v>376.74654443527527</v>
      </c>
      <c r="I127" s="8">
        <v>14.593451902615357</v>
      </c>
      <c r="J127" s="9">
        <v>1</v>
      </c>
      <c r="K127" s="9">
        <v>7</v>
      </c>
    </row>
    <row r="128" spans="8:11" x14ac:dyDescent="0.15">
      <c r="H128" s="8">
        <v>244.07890913978352</v>
      </c>
      <c r="I128" s="8">
        <v>-7.5289060880257068</v>
      </c>
      <c r="J128" s="9">
        <v>0</v>
      </c>
      <c r="K128" s="9">
        <v>2</v>
      </c>
    </row>
    <row r="129" spans="8:11" x14ac:dyDescent="0.15">
      <c r="H129" s="8">
        <v>416.88549075874062</v>
      </c>
      <c r="I129" s="8">
        <v>4.274512903368759</v>
      </c>
      <c r="J129" s="9">
        <v>1</v>
      </c>
      <c r="K129" s="9">
        <v>7</v>
      </c>
    </row>
    <row r="130" spans="8:11" x14ac:dyDescent="0.15">
      <c r="H130" s="8">
        <v>238.19997329852097</v>
      </c>
      <c r="I130" s="8">
        <v>24.300026701479027</v>
      </c>
      <c r="J130" s="9">
        <v>0</v>
      </c>
      <c r="K130" s="9">
        <v>2</v>
      </c>
    </row>
    <row r="131" spans="8:11" x14ac:dyDescent="0.15">
      <c r="H131" s="8">
        <v>231.00334360779812</v>
      </c>
      <c r="I131" s="8">
        <v>38.236646626576885</v>
      </c>
      <c r="J131" s="9">
        <v>0</v>
      </c>
      <c r="K131" s="9">
        <v>2</v>
      </c>
    </row>
    <row r="132" spans="8:11" x14ac:dyDescent="0.15">
      <c r="H132" s="8">
        <v>421.95353956441767</v>
      </c>
      <c r="I132" s="8">
        <v>24.206464097691708</v>
      </c>
      <c r="J132" s="9">
        <v>1</v>
      </c>
      <c r="K132" s="9">
        <v>7</v>
      </c>
    </row>
    <row r="133" spans="8:11" x14ac:dyDescent="0.15">
      <c r="H133" s="8">
        <v>297.73382850516515</v>
      </c>
      <c r="I133" s="8">
        <v>-28.503817518837025</v>
      </c>
      <c r="J133" s="9">
        <v>0</v>
      </c>
      <c r="K133" s="9">
        <v>4</v>
      </c>
    </row>
    <row r="134" spans="8:11" x14ac:dyDescent="0.15">
      <c r="H134" s="8">
        <v>406.74939314738646</v>
      </c>
      <c r="I134" s="8">
        <v>3.2506068526135437</v>
      </c>
      <c r="J134" s="9">
        <v>1</v>
      </c>
      <c r="K134" s="9">
        <v>7</v>
      </c>
    </row>
    <row r="135" spans="8:11" x14ac:dyDescent="0.15">
      <c r="H135" s="8">
        <v>354.49773759602317</v>
      </c>
      <c r="I135" s="8">
        <v>-13.067744920241921</v>
      </c>
      <c r="J135" s="9">
        <v>0</v>
      </c>
      <c r="K135" s="9">
        <v>7</v>
      </c>
    </row>
    <row r="136" spans="8:11" x14ac:dyDescent="0.15">
      <c r="H136" s="8">
        <v>212.69020625697351</v>
      </c>
      <c r="I136" s="8">
        <v>-16.530202594864136</v>
      </c>
      <c r="J136" s="9">
        <v>0</v>
      </c>
      <c r="K136" s="9">
        <v>1</v>
      </c>
    </row>
    <row r="137" spans="8:11" x14ac:dyDescent="0.15">
      <c r="H137" s="8">
        <v>308.03944852552291</v>
      </c>
      <c r="I137" s="8">
        <v>-6.1094558497416642</v>
      </c>
      <c r="J137" s="9">
        <v>0</v>
      </c>
      <c r="K137" s="9">
        <v>5</v>
      </c>
    </row>
    <row r="138" spans="8:11" x14ac:dyDescent="0.15">
      <c r="H138" s="8">
        <v>446.65241836206269</v>
      </c>
      <c r="I138" s="8">
        <v>70.65757919653106</v>
      </c>
      <c r="J138" s="9">
        <v>1</v>
      </c>
      <c r="K138" s="9">
        <v>8</v>
      </c>
    </row>
    <row r="139" spans="8:11" x14ac:dyDescent="0.15">
      <c r="H139" s="8">
        <v>372.55578196912762</v>
      </c>
      <c r="I139" s="8">
        <v>19.754215589466128</v>
      </c>
      <c r="J139" s="9">
        <v>1</v>
      </c>
      <c r="K139" s="9">
        <v>5</v>
      </c>
    </row>
    <row r="140" spans="8:11" x14ac:dyDescent="0.15">
      <c r="H140" s="8">
        <v>238.19997329852097</v>
      </c>
      <c r="I140" s="8">
        <v>29.110024260072777</v>
      </c>
      <c r="J140" s="9">
        <v>0</v>
      </c>
      <c r="K140" s="9">
        <v>2</v>
      </c>
    </row>
    <row r="141" spans="8:11" x14ac:dyDescent="0.15">
      <c r="H141" s="8">
        <v>206.30446481015309</v>
      </c>
      <c r="I141" s="8">
        <v>-2.3044648101530925</v>
      </c>
      <c r="J141" s="9">
        <v>0</v>
      </c>
      <c r="K141" s="9">
        <v>1</v>
      </c>
    </row>
    <row r="142" spans="8:11" x14ac:dyDescent="0.15">
      <c r="H142" s="8">
        <v>339.93495640973231</v>
      </c>
      <c r="I142" s="8">
        <v>-6.0849503062166832</v>
      </c>
      <c r="J142" s="9">
        <v>0</v>
      </c>
      <c r="K142" s="9">
        <v>6</v>
      </c>
    </row>
    <row r="143" spans="8:11" x14ac:dyDescent="0.15">
      <c r="H143" s="8">
        <v>290.53719881444226</v>
      </c>
      <c r="I143" s="8">
        <v>20.042787757823362</v>
      </c>
      <c r="J143" s="9">
        <v>0</v>
      </c>
      <c r="K143" s="9">
        <v>4</v>
      </c>
    </row>
    <row r="144" spans="8:11" x14ac:dyDescent="0.15">
      <c r="H144" s="8">
        <v>386.47719792467819</v>
      </c>
      <c r="I144" s="8">
        <v>10.452794751103056</v>
      </c>
      <c r="J144" s="9">
        <v>1</v>
      </c>
      <c r="K144" s="9">
        <v>7</v>
      </c>
    </row>
    <row r="145" spans="8:11" x14ac:dyDescent="0.15">
      <c r="H145" s="8">
        <v>276.65074503855442</v>
      </c>
      <c r="I145" s="8">
        <v>-33.410739545390356</v>
      </c>
      <c r="J145" s="9">
        <v>0</v>
      </c>
      <c r="K145" s="9">
        <v>4</v>
      </c>
    </row>
    <row r="146" spans="8:11" x14ac:dyDescent="0.15">
      <c r="H146" s="8">
        <v>379.19661639366819</v>
      </c>
      <c r="I146" s="8">
        <v>75.803383606331806</v>
      </c>
      <c r="J146" s="9">
        <v>0</v>
      </c>
      <c r="K146" s="9">
        <v>8</v>
      </c>
    </row>
    <row r="147" spans="8:11" x14ac:dyDescent="0.15">
      <c r="H147" s="8">
        <v>265.8383200167973</v>
      </c>
      <c r="I147" s="8">
        <v>4.1616799832027027</v>
      </c>
      <c r="J147" s="9">
        <v>0</v>
      </c>
      <c r="K147" s="9">
        <v>3</v>
      </c>
    </row>
    <row r="148" spans="8:11" x14ac:dyDescent="0.15">
      <c r="H148" s="8">
        <v>216.44056242150722</v>
      </c>
      <c r="I148" s="8">
        <v>68.949452226930276</v>
      </c>
      <c r="J148" s="9">
        <v>0</v>
      </c>
      <c r="K148" s="9">
        <v>1</v>
      </c>
    </row>
    <row r="149" spans="8:11" x14ac:dyDescent="0.15">
      <c r="H149" s="8">
        <v>406.74939314738646</v>
      </c>
      <c r="I149" s="8">
        <v>16.330593424879169</v>
      </c>
      <c r="J149" s="9">
        <v>1</v>
      </c>
      <c r="K149" s="9">
        <v>7</v>
      </c>
    </row>
    <row r="150" spans="8:11" x14ac:dyDescent="0.15">
      <c r="H150" s="8">
        <v>233.94281213258787</v>
      </c>
      <c r="I150" s="8">
        <v>-25.942812132587875</v>
      </c>
      <c r="J150" s="9">
        <v>0</v>
      </c>
      <c r="K150" s="9">
        <v>2</v>
      </c>
    </row>
    <row r="151" spans="8:11" x14ac:dyDescent="0.15">
      <c r="H151" s="8">
        <v>280.4011012030881</v>
      </c>
      <c r="I151" s="8">
        <v>8.0689000176150216</v>
      </c>
      <c r="J151" s="9">
        <v>0</v>
      </c>
      <c r="K151" s="9">
        <v>4</v>
      </c>
    </row>
    <row r="152" spans="8:11" x14ac:dyDescent="0.15">
      <c r="H152" s="8">
        <v>210.15618185413499</v>
      </c>
      <c r="I152" s="8">
        <v>22.463813263052515</v>
      </c>
      <c r="J152" s="9">
        <v>0</v>
      </c>
      <c r="K152" s="9">
        <v>1</v>
      </c>
    </row>
    <row r="153" spans="8:11" x14ac:dyDescent="0.15">
      <c r="H153" s="8">
        <v>369.29644049526166</v>
      </c>
      <c r="I153" s="8">
        <v>43.203559504738337</v>
      </c>
      <c r="J153" s="9">
        <v>0</v>
      </c>
      <c r="K153" s="9">
        <v>7</v>
      </c>
    </row>
    <row r="154" spans="8:11" x14ac:dyDescent="0.15">
      <c r="H154" s="8">
        <v>350.07105402108647</v>
      </c>
      <c r="I154" s="8">
        <v>-20.071054021086468</v>
      </c>
      <c r="J154" s="9">
        <v>0</v>
      </c>
      <c r="K154" s="9">
        <v>6</v>
      </c>
    </row>
    <row r="155" spans="8:11" x14ac:dyDescent="0.15">
      <c r="H155" s="8">
        <v>216.44056242150722</v>
      </c>
      <c r="I155" s="8">
        <v>56.259449785524026</v>
      </c>
      <c r="J155" s="9">
        <v>0</v>
      </c>
      <c r="K155" s="9">
        <v>1</v>
      </c>
    </row>
    <row r="156" spans="8:11" x14ac:dyDescent="0.15">
      <c r="H156" s="8">
        <v>251.27553883050638</v>
      </c>
      <c r="I156" s="8">
        <v>-22.275538830506378</v>
      </c>
      <c r="J156" s="9">
        <v>0</v>
      </c>
      <c r="K156" s="9">
        <v>2</v>
      </c>
    </row>
    <row r="157" spans="8:11" x14ac:dyDescent="0.15">
      <c r="H157" s="8">
        <v>364.63383520737733</v>
      </c>
      <c r="I157" s="8">
        <v>-8.8638461937054558</v>
      </c>
      <c r="J157" s="9">
        <v>0</v>
      </c>
      <c r="K157" s="9">
        <v>7</v>
      </c>
    </row>
    <row r="158" spans="8:11" x14ac:dyDescent="0.15">
      <c r="H158" s="8">
        <v>302.24446392038897</v>
      </c>
      <c r="I158" s="8">
        <v>-59.004458427224904</v>
      </c>
      <c r="J158" s="9">
        <v>1</v>
      </c>
      <c r="K158" s="9">
        <v>4</v>
      </c>
    </row>
    <row r="159" spans="8:11" x14ac:dyDescent="0.15">
      <c r="H159" s="8">
        <v>411.17607672232322</v>
      </c>
      <c r="I159" s="8">
        <v>38.823923277676784</v>
      </c>
      <c r="J159" s="9">
        <v>1</v>
      </c>
      <c r="K159" s="9">
        <v>8</v>
      </c>
    </row>
    <row r="160" spans="8:11" x14ac:dyDescent="0.15">
      <c r="H160" s="8">
        <v>446.65241836206269</v>
      </c>
      <c r="I160" s="8">
        <v>14.887590182859185</v>
      </c>
      <c r="J160" s="9">
        <v>1</v>
      </c>
      <c r="K160" s="9">
        <v>8</v>
      </c>
    </row>
    <row r="161" spans="8:11" x14ac:dyDescent="0.15">
      <c r="H161" s="8">
        <v>315.23607761208729</v>
      </c>
      <c r="I161" s="8">
        <v>-26.286065405056036</v>
      </c>
      <c r="J161" s="9">
        <v>0</v>
      </c>
      <c r="K161" s="9">
        <v>5</v>
      </c>
    </row>
    <row r="162" spans="8:11" x14ac:dyDescent="0.15">
      <c r="H162" s="8">
        <v>408.87797403243229</v>
      </c>
      <c r="I162" s="8">
        <v>-32.877974032432292</v>
      </c>
      <c r="J162" s="9">
        <v>1</v>
      </c>
      <c r="K162" s="9">
        <v>7</v>
      </c>
    </row>
    <row r="163" spans="8:11" x14ac:dyDescent="0.15">
      <c r="H163" s="8">
        <v>375.41129804947178</v>
      </c>
      <c r="I163" s="8">
        <v>-14.831311477206157</v>
      </c>
      <c r="J163" s="9">
        <v>0</v>
      </c>
      <c r="K163" s="9">
        <v>6</v>
      </c>
    </row>
    <row r="164" spans="8:11" x14ac:dyDescent="0.15">
      <c r="H164" s="8">
        <v>446.65241836206269</v>
      </c>
      <c r="I164" s="8">
        <v>18.73759628637481</v>
      </c>
      <c r="J164" s="9">
        <v>1</v>
      </c>
      <c r="K164" s="9">
        <v>8</v>
      </c>
    </row>
    <row r="165" spans="8:11" x14ac:dyDescent="0.15">
      <c r="H165" s="8">
        <v>305.09998000073313</v>
      </c>
      <c r="I165" s="8">
        <v>-28.169987324951876</v>
      </c>
      <c r="J165" s="9">
        <v>0</v>
      </c>
      <c r="K165" s="9">
        <v>5</v>
      </c>
    </row>
    <row r="166" spans="8:11" x14ac:dyDescent="0.15">
      <c r="H166" s="8">
        <v>226.34073869751282</v>
      </c>
      <c r="I166" s="8">
        <v>4.4292655749481185</v>
      </c>
      <c r="J166" s="9">
        <v>0</v>
      </c>
      <c r="K166" s="9">
        <v>2</v>
      </c>
    </row>
    <row r="167" spans="8:11" x14ac:dyDescent="0.15">
      <c r="H167" s="8">
        <v>416.88549075874062</v>
      </c>
      <c r="I167" s="8">
        <v>-39.965477331006241</v>
      </c>
      <c r="J167" s="9">
        <v>1</v>
      </c>
      <c r="K167" s="9">
        <v>7</v>
      </c>
    </row>
    <row r="168" spans="8:11" x14ac:dyDescent="0.15">
      <c r="H168" s="8">
        <v>251.95186624090942</v>
      </c>
      <c r="I168" s="8">
        <v>26.8981398626062</v>
      </c>
      <c r="J168" s="9">
        <v>0</v>
      </c>
      <c r="K168" s="9">
        <v>3</v>
      </c>
    </row>
    <row r="169" spans="8:11" x14ac:dyDescent="0.15">
      <c r="H169" s="8">
        <v>231.00334360779812</v>
      </c>
      <c r="I169" s="8">
        <v>13.996656392201885</v>
      </c>
      <c r="J169" s="9">
        <v>0</v>
      </c>
      <c r="K169" s="9">
        <v>2</v>
      </c>
    </row>
    <row r="170" spans="8:11" x14ac:dyDescent="0.15">
      <c r="H170" s="8">
        <v>315.23607761208729</v>
      </c>
      <c r="I170" s="8">
        <v>42.463934594943964</v>
      </c>
      <c r="J170" s="9">
        <v>0</v>
      </c>
      <c r="K170" s="9">
        <v>5</v>
      </c>
    </row>
    <row r="171" spans="8:11" x14ac:dyDescent="0.15">
      <c r="H171" s="8">
        <v>233.13192388868541</v>
      </c>
      <c r="I171" s="8">
        <v>3.4080693974474059</v>
      </c>
      <c r="J171" s="9">
        <v>0</v>
      </c>
      <c r="K171" s="9">
        <v>2</v>
      </c>
    </row>
    <row r="172" spans="8:11" x14ac:dyDescent="0.15">
      <c r="H172" s="8">
        <v>280.4011012030881</v>
      </c>
      <c r="I172" s="8">
        <v>27.298911003943147</v>
      </c>
      <c r="J172" s="9">
        <v>0</v>
      </c>
      <c r="K172" s="9">
        <v>4</v>
      </c>
    </row>
    <row r="173" spans="8:11" x14ac:dyDescent="0.15">
      <c r="H173" s="8">
        <v>333.65057584236007</v>
      </c>
      <c r="I173" s="8">
        <v>66.34942415763993</v>
      </c>
      <c r="J173" s="9">
        <v>0</v>
      </c>
      <c r="K173" s="9">
        <v>6</v>
      </c>
    </row>
    <row r="174" spans="8:11" x14ac:dyDescent="0.15">
      <c r="H174" s="8">
        <v>312.38056153174313</v>
      </c>
      <c r="I174" s="8">
        <v>-14.380561531743126</v>
      </c>
      <c r="J174" s="9">
        <v>1</v>
      </c>
      <c r="K174" s="9">
        <v>4</v>
      </c>
    </row>
    <row r="175" spans="8:11" x14ac:dyDescent="0.15">
      <c r="H175" s="8">
        <v>241.13944121915225</v>
      </c>
      <c r="I175" s="8">
        <v>26.860558780847754</v>
      </c>
      <c r="J175" s="9">
        <v>0</v>
      </c>
      <c r="K175" s="9">
        <v>2</v>
      </c>
    </row>
    <row r="176" spans="8:11" x14ac:dyDescent="0.15">
      <c r="H176" s="8">
        <v>209.24393333494285</v>
      </c>
      <c r="I176" s="8">
        <v>-12.51393760740379</v>
      </c>
      <c r="J176" s="9">
        <v>0</v>
      </c>
      <c r="K176" s="9">
        <v>1</v>
      </c>
    </row>
    <row r="177" spans="8:11" x14ac:dyDescent="0.15">
      <c r="H177" s="8">
        <v>329.79885879837815</v>
      </c>
      <c r="I177" s="8">
        <v>-25.178863681190649</v>
      </c>
      <c r="J177" s="9">
        <v>0</v>
      </c>
      <c r="K177" s="9">
        <v>6</v>
      </c>
    </row>
    <row r="178" spans="8:11" x14ac:dyDescent="0.15">
      <c r="H178" s="8">
        <v>211.77795713362289</v>
      </c>
      <c r="I178" s="8">
        <v>-15.617953471513516</v>
      </c>
      <c r="J178" s="9">
        <v>0</v>
      </c>
      <c r="K178" s="9">
        <v>1</v>
      </c>
    </row>
    <row r="179" spans="8:11" x14ac:dyDescent="0.15">
      <c r="H179" s="8">
        <v>305.09998000073313</v>
      </c>
      <c r="I179" s="8">
        <v>-45.099980000733126</v>
      </c>
      <c r="J179" s="9">
        <v>0</v>
      </c>
      <c r="K179" s="9">
        <v>5</v>
      </c>
    </row>
    <row r="180" spans="8:11" x14ac:dyDescent="0.15">
      <c r="H180" s="8">
        <v>204.17588422718651</v>
      </c>
      <c r="I180" s="8">
        <v>3.5241127210556726</v>
      </c>
      <c r="J180" s="9">
        <v>0</v>
      </c>
      <c r="K180" s="9">
        <v>1</v>
      </c>
    </row>
    <row r="181" spans="8:11" x14ac:dyDescent="0.15">
      <c r="H181" s="8">
        <v>208.43304509104038</v>
      </c>
      <c r="I181" s="8">
        <v>30.566954908959616</v>
      </c>
      <c r="J181" s="9">
        <v>0</v>
      </c>
      <c r="K181" s="9">
        <v>1</v>
      </c>
    </row>
    <row r="182" spans="8:11" x14ac:dyDescent="0.15">
      <c r="H182" s="8">
        <v>282.52968148397542</v>
      </c>
      <c r="I182" s="8">
        <v>-28.679675380459798</v>
      </c>
      <c r="J182" s="9">
        <v>0</v>
      </c>
      <c r="K182" s="9">
        <v>4</v>
      </c>
    </row>
    <row r="183" spans="8:11" x14ac:dyDescent="0.15">
      <c r="H183" s="8">
        <v>421.31217433367738</v>
      </c>
      <c r="I183" s="8">
        <v>-36.702188982114876</v>
      </c>
      <c r="J183" s="9">
        <v>1</v>
      </c>
      <c r="K183" s="9">
        <v>8</v>
      </c>
    </row>
    <row r="184" spans="8:11" x14ac:dyDescent="0.15">
      <c r="H184" s="8">
        <v>241.54488473694497</v>
      </c>
      <c r="I184" s="8">
        <v>18.075110380242535</v>
      </c>
      <c r="J184" s="9">
        <v>0</v>
      </c>
      <c r="K184" s="9">
        <v>2</v>
      </c>
    </row>
    <row r="185" spans="8:11" x14ac:dyDescent="0.15">
      <c r="H185" s="8">
        <v>255.70222240544314</v>
      </c>
      <c r="I185" s="8">
        <v>1.1477836980724874</v>
      </c>
      <c r="J185" s="9">
        <v>0</v>
      </c>
      <c r="K185" s="9">
        <v>3</v>
      </c>
    </row>
    <row r="186" spans="8:11" x14ac:dyDescent="0.15">
      <c r="H186" s="8">
        <v>411.17607672232322</v>
      </c>
      <c r="I186" s="8">
        <v>38.823923277676784</v>
      </c>
      <c r="J186" s="9">
        <v>1</v>
      </c>
      <c r="K186" s="9">
        <v>8</v>
      </c>
    </row>
    <row r="187" spans="8:11" x14ac:dyDescent="0.15">
      <c r="H187" s="8">
        <v>354.49773759602317</v>
      </c>
      <c r="I187" s="8">
        <v>98.862247755539329</v>
      </c>
      <c r="J187" s="9">
        <v>0</v>
      </c>
      <c r="K187" s="9">
        <v>7</v>
      </c>
    </row>
    <row r="188" spans="8:11" x14ac:dyDescent="0.15">
      <c r="H188" s="8">
        <v>233.94281213258787</v>
      </c>
      <c r="I188" s="8">
        <v>-28.552812742939437</v>
      </c>
      <c r="J188" s="9">
        <v>0</v>
      </c>
      <c r="K188" s="9">
        <v>2</v>
      </c>
    </row>
    <row r="189" spans="8:11" x14ac:dyDescent="0.15">
      <c r="H189" s="8">
        <v>446.65241836206269</v>
      </c>
      <c r="I189" s="8">
        <v>29.317582858640435</v>
      </c>
      <c r="J189" s="9">
        <v>1</v>
      </c>
      <c r="K189" s="9">
        <v>8</v>
      </c>
    </row>
    <row r="190" spans="8:11" x14ac:dyDescent="0.15">
      <c r="H190" s="8">
        <v>337.07944032938815</v>
      </c>
      <c r="I190" s="8">
        <v>-66.169436667278774</v>
      </c>
      <c r="J190" s="9">
        <v>1</v>
      </c>
      <c r="K190" s="9">
        <v>5</v>
      </c>
    </row>
    <row r="191" spans="8:11" x14ac:dyDescent="0.15">
      <c r="H191" s="8">
        <v>327.34878683998522</v>
      </c>
      <c r="I191" s="8">
        <v>-80.808793553852411</v>
      </c>
      <c r="J191" s="9">
        <v>1</v>
      </c>
      <c r="K191" s="9">
        <v>5</v>
      </c>
    </row>
    <row r="192" spans="8:11" x14ac:dyDescent="0.15">
      <c r="H192" s="8">
        <v>228.06387523404797</v>
      </c>
      <c r="I192" s="8">
        <v>-16.523881947915157</v>
      </c>
      <c r="J192" s="9">
        <v>0</v>
      </c>
      <c r="K192" s="9">
        <v>2</v>
      </c>
    </row>
    <row r="193" spans="8:11" x14ac:dyDescent="0.15">
      <c r="H193" s="8">
        <v>305.09998000073313</v>
      </c>
      <c r="I193" s="8">
        <v>-32.679966572998751</v>
      </c>
      <c r="J193" s="9">
        <v>0</v>
      </c>
      <c r="K193" s="9">
        <v>5</v>
      </c>
    </row>
    <row r="194" spans="8:11" x14ac:dyDescent="0.15">
      <c r="H194" s="8">
        <v>240.73399770135953</v>
      </c>
      <c r="I194" s="8">
        <v>-3.0340007531173399</v>
      </c>
      <c r="J194" s="9">
        <v>0</v>
      </c>
      <c r="K194" s="9">
        <v>2</v>
      </c>
    </row>
    <row r="195" spans="8:11" x14ac:dyDescent="0.15">
      <c r="H195" s="8">
        <v>339.93495640973231</v>
      </c>
      <c r="I195" s="8">
        <v>-22.624958851138558</v>
      </c>
      <c r="J195" s="9">
        <v>0</v>
      </c>
      <c r="K195" s="9">
        <v>6</v>
      </c>
    </row>
    <row r="196" spans="8:11" x14ac:dyDescent="0.15">
      <c r="H196" s="8">
        <v>397.25466076677264</v>
      </c>
      <c r="I196" s="8">
        <v>61.40534289533673</v>
      </c>
      <c r="J196" s="9">
        <v>1</v>
      </c>
      <c r="K196" s="9">
        <v>6</v>
      </c>
    </row>
    <row r="197" spans="8:11" x14ac:dyDescent="0.15">
      <c r="H197" s="8">
        <v>246.84885525556965</v>
      </c>
      <c r="I197" s="8">
        <v>-36.848855255569646</v>
      </c>
      <c r="J197" s="9">
        <v>0</v>
      </c>
      <c r="K197" s="9">
        <v>1</v>
      </c>
    </row>
    <row r="198" spans="8:11" x14ac:dyDescent="0.15">
      <c r="H198" s="8">
        <v>315.23607761208729</v>
      </c>
      <c r="I198" s="8">
        <v>-14.856072729274786</v>
      </c>
      <c r="J198" s="9">
        <v>0</v>
      </c>
      <c r="K198" s="9">
        <v>5</v>
      </c>
    </row>
    <row r="199" spans="8:11" x14ac:dyDescent="0.15">
      <c r="H199" s="8">
        <v>209.24393333494285</v>
      </c>
      <c r="I199" s="8">
        <v>-16.32393516599754</v>
      </c>
      <c r="J199" s="9">
        <v>0</v>
      </c>
      <c r="K199" s="9">
        <v>1</v>
      </c>
    </row>
    <row r="200" spans="8:11" x14ac:dyDescent="0.15">
      <c r="H200" s="8">
        <v>315.64152112988</v>
      </c>
      <c r="I200" s="8">
        <v>1.6684764287137455</v>
      </c>
      <c r="J200" s="9">
        <v>0</v>
      </c>
      <c r="K200" s="9">
        <v>5</v>
      </c>
    </row>
    <row r="201" spans="8:11" x14ac:dyDescent="0.15">
      <c r="H201" s="8">
        <v>351.64222151567901</v>
      </c>
      <c r="I201" s="8">
        <v>23.357778484320988</v>
      </c>
      <c r="J201" s="9">
        <v>1</v>
      </c>
      <c r="K201" s="9">
        <v>6</v>
      </c>
    </row>
    <row r="202" spans="8:11" x14ac:dyDescent="0.15">
      <c r="H202" s="8">
        <v>231.00334360779812</v>
      </c>
      <c r="I202" s="8">
        <v>-9.84333994568874</v>
      </c>
      <c r="J202" s="9">
        <v>0</v>
      </c>
      <c r="K202" s="9">
        <v>2</v>
      </c>
    </row>
    <row r="203" spans="8:11" x14ac:dyDescent="0.15">
      <c r="H203" s="8">
        <v>421.95353956441767</v>
      </c>
      <c r="I203" s="8">
        <v>41.516461656285458</v>
      </c>
      <c r="J203" s="9">
        <v>1</v>
      </c>
      <c r="K203" s="9">
        <v>7</v>
      </c>
    </row>
    <row r="204" spans="8:11" x14ac:dyDescent="0.15">
      <c r="H204" s="8">
        <v>356.62631787691049</v>
      </c>
      <c r="I204" s="8">
        <v>-10.466314214801116</v>
      </c>
      <c r="J204" s="9">
        <v>0</v>
      </c>
      <c r="K204" s="9">
        <v>7</v>
      </c>
    </row>
    <row r="205" spans="8:11" x14ac:dyDescent="0.15">
      <c r="H205" s="8">
        <v>228.06387523404797</v>
      </c>
      <c r="I205" s="8">
        <v>11.93612476595203</v>
      </c>
      <c r="J205" s="9">
        <v>0</v>
      </c>
      <c r="K205" s="9">
        <v>2</v>
      </c>
    </row>
    <row r="206" spans="8:11" x14ac:dyDescent="0.15">
      <c r="H206" s="8">
        <v>417.29093427653333</v>
      </c>
      <c r="I206" s="8">
        <v>-97.290934276533335</v>
      </c>
      <c r="J206" s="9">
        <v>1</v>
      </c>
      <c r="K206" s="9">
        <v>7</v>
      </c>
    </row>
    <row r="207" spans="8:11" x14ac:dyDescent="0.15">
      <c r="H207" s="8">
        <v>249.14695794546057</v>
      </c>
      <c r="I207" s="8">
        <v>2.7730402234847418</v>
      </c>
      <c r="J207" s="9">
        <v>0</v>
      </c>
      <c r="K207" s="9">
        <v>2</v>
      </c>
    </row>
    <row r="208" spans="8:11" x14ac:dyDescent="0.15">
      <c r="H208" s="8">
        <v>210.15618185413499</v>
      </c>
      <c r="I208" s="8">
        <v>-11.116188568002173</v>
      </c>
      <c r="J208" s="9">
        <v>0</v>
      </c>
      <c r="K208" s="9">
        <v>1</v>
      </c>
    </row>
    <row r="209" spans="8:11" x14ac:dyDescent="0.15">
      <c r="H209" s="8">
        <v>231.40878772974932</v>
      </c>
      <c r="I209" s="8">
        <v>-23.708790781507133</v>
      </c>
      <c r="J209" s="9">
        <v>0</v>
      </c>
      <c r="K209" s="9">
        <v>2</v>
      </c>
    </row>
    <row r="210" spans="8:11" x14ac:dyDescent="0.15">
      <c r="H210" s="8">
        <v>251.27553883050638</v>
      </c>
      <c r="I210" s="8">
        <v>0.72446116949362249</v>
      </c>
      <c r="J210" s="9">
        <v>0</v>
      </c>
      <c r="K210" s="9">
        <v>2</v>
      </c>
    </row>
    <row r="211" spans="8:11" x14ac:dyDescent="0.15">
      <c r="H211" s="8">
        <v>236.71275764421551</v>
      </c>
      <c r="I211" s="8">
        <v>31.287242355784485</v>
      </c>
      <c r="J211" s="9">
        <v>0</v>
      </c>
      <c r="K211" s="9">
        <v>1</v>
      </c>
    </row>
    <row r="212" spans="8:11" x14ac:dyDescent="0.15">
      <c r="H212" s="8">
        <v>421.95353956441767</v>
      </c>
      <c r="I212" s="8">
        <v>-35.983538343714542</v>
      </c>
      <c r="J212" s="9">
        <v>1</v>
      </c>
      <c r="K212" s="9">
        <v>7</v>
      </c>
    </row>
    <row r="213" spans="8:11" x14ac:dyDescent="0.15">
      <c r="H213" s="8">
        <v>396.61329553603235</v>
      </c>
      <c r="I213" s="8">
        <v>-13.913283329001104</v>
      </c>
      <c r="J213" s="9">
        <v>1</v>
      </c>
      <c r="K213" s="9">
        <v>7</v>
      </c>
    </row>
    <row r="214" spans="8:11" x14ac:dyDescent="0.15">
      <c r="H214" s="8">
        <v>354.49773759602317</v>
      </c>
      <c r="I214" s="8">
        <v>-4.4977375960231711</v>
      </c>
      <c r="J214" s="9">
        <v>0</v>
      </c>
      <c r="K214" s="9">
        <v>7</v>
      </c>
    </row>
    <row r="215" spans="8:11" x14ac:dyDescent="0.15">
      <c r="H215" s="8">
        <v>335.50827283479555</v>
      </c>
      <c r="I215" s="8">
        <v>-49.508272834795548</v>
      </c>
      <c r="J215" s="9">
        <v>0</v>
      </c>
      <c r="K215" s="9">
        <v>5</v>
      </c>
    </row>
    <row r="216" spans="8:11" x14ac:dyDescent="0.15">
      <c r="H216" s="8">
        <v>350.07105402108647</v>
      </c>
      <c r="I216" s="8">
        <v>-15.451058903898968</v>
      </c>
      <c r="J216" s="9">
        <v>0</v>
      </c>
      <c r="K216" s="9">
        <v>6</v>
      </c>
    </row>
    <row r="217" spans="8:11" x14ac:dyDescent="0.15">
      <c r="H217" s="8">
        <v>421.95353956441767</v>
      </c>
      <c r="I217" s="8">
        <v>41.516461656285458</v>
      </c>
      <c r="J217" s="9">
        <v>1</v>
      </c>
      <c r="K217" s="9">
        <v>7</v>
      </c>
    </row>
    <row r="218" spans="8:11" x14ac:dyDescent="0.15">
      <c r="H218" s="8">
        <v>315.23607761208729</v>
      </c>
      <c r="I218" s="8">
        <v>-17.156091039821661</v>
      </c>
      <c r="J218" s="9">
        <v>0</v>
      </c>
      <c r="K218" s="9">
        <v>5</v>
      </c>
    </row>
    <row r="219" spans="8:11" x14ac:dyDescent="0.15">
      <c r="H219" s="8">
        <v>379.28056883811382</v>
      </c>
      <c r="I219" s="8">
        <v>-61.970571279520072</v>
      </c>
      <c r="J219" s="9">
        <v>1</v>
      </c>
      <c r="K219" s="9">
        <v>7</v>
      </c>
    </row>
    <row r="220" spans="8:11" x14ac:dyDescent="0.15">
      <c r="H220" s="8">
        <v>376.34110031332403</v>
      </c>
      <c r="I220" s="8">
        <v>23.658899686675966</v>
      </c>
      <c r="J220" s="9">
        <v>1</v>
      </c>
      <c r="K220" s="9">
        <v>7</v>
      </c>
    </row>
    <row r="221" spans="8:11" x14ac:dyDescent="0.15">
      <c r="H221" s="8">
        <v>255.70222240544314</v>
      </c>
      <c r="I221" s="8">
        <v>25.067766608228737</v>
      </c>
      <c r="J221" s="9">
        <v>0</v>
      </c>
      <c r="K221" s="9">
        <v>3</v>
      </c>
    </row>
    <row r="222" spans="8:11" x14ac:dyDescent="0.15">
      <c r="H222" s="8">
        <v>396.61329553603235</v>
      </c>
      <c r="I222" s="8">
        <v>-19.693282108297979</v>
      </c>
      <c r="J222" s="9">
        <v>1</v>
      </c>
      <c r="K222" s="9">
        <v>7</v>
      </c>
    </row>
    <row r="223" spans="8:11" x14ac:dyDescent="0.15">
      <c r="H223" s="8">
        <v>347.21553794074231</v>
      </c>
      <c r="I223" s="8">
        <v>-17.215537940742308</v>
      </c>
      <c r="J223" s="9">
        <v>1</v>
      </c>
      <c r="K223" s="9">
        <v>5</v>
      </c>
    </row>
    <row r="224" spans="8:11" x14ac:dyDescent="0.15">
      <c r="H224" s="8">
        <v>384.90603043008559</v>
      </c>
      <c r="I224" s="8">
        <v>-27.206018223054343</v>
      </c>
      <c r="J224" s="9">
        <v>0</v>
      </c>
      <c r="K224" s="9">
        <v>7</v>
      </c>
    </row>
    <row r="225" spans="8:11" x14ac:dyDescent="0.15">
      <c r="H225" s="8">
        <v>233.13192388868541</v>
      </c>
      <c r="I225" s="8">
        <v>-3.1319238886854066</v>
      </c>
      <c r="J225" s="9">
        <v>0</v>
      </c>
      <c r="K225" s="9">
        <v>2</v>
      </c>
    </row>
    <row r="226" spans="8:11" x14ac:dyDescent="0.15">
      <c r="H226" s="8">
        <v>350.30697573403404</v>
      </c>
      <c r="I226" s="8">
        <v>-30.10696352700279</v>
      </c>
      <c r="J226" s="9">
        <v>0</v>
      </c>
      <c r="K226" s="9">
        <v>5</v>
      </c>
    </row>
    <row r="227" spans="8:11" x14ac:dyDescent="0.15">
      <c r="H227" s="8">
        <v>233.94281213258787</v>
      </c>
      <c r="I227" s="8">
        <v>19.90719397092775</v>
      </c>
      <c r="J227" s="9">
        <v>0</v>
      </c>
      <c r="K227" s="9">
        <v>2</v>
      </c>
    </row>
    <row r="228" spans="8:11" x14ac:dyDescent="0.15">
      <c r="H228" s="8">
        <v>401.03997911096906</v>
      </c>
      <c r="I228" s="8">
        <v>72.040007461296568</v>
      </c>
      <c r="J228" s="9">
        <v>1</v>
      </c>
      <c r="K228" s="9">
        <v>8</v>
      </c>
    </row>
    <row r="229" spans="8:11" x14ac:dyDescent="0.15">
      <c r="H229" s="8">
        <v>421.95353956441767</v>
      </c>
      <c r="I229" s="8">
        <v>-2.7135493300426674</v>
      </c>
      <c r="J229" s="9">
        <v>1</v>
      </c>
      <c r="K229" s="9">
        <v>7</v>
      </c>
    </row>
    <row r="230" spans="8:11" x14ac:dyDescent="0.15">
      <c r="H230" s="8">
        <v>265.8383200167973</v>
      </c>
      <c r="I230" s="8">
        <v>34.161679983202703</v>
      </c>
      <c r="J230" s="9">
        <v>0</v>
      </c>
      <c r="K230" s="9">
        <v>3</v>
      </c>
    </row>
    <row r="231" spans="8:11" x14ac:dyDescent="0.15">
      <c r="H231" s="8">
        <v>287.6816827340981</v>
      </c>
      <c r="I231" s="8">
        <v>-19.681682734098104</v>
      </c>
      <c r="J231" s="9">
        <v>1</v>
      </c>
      <c r="K231" s="9">
        <v>3</v>
      </c>
    </row>
    <row r="232" spans="8:11" x14ac:dyDescent="0.15">
      <c r="H232" s="8">
        <v>328.53184659695893</v>
      </c>
      <c r="I232" s="8">
        <v>36.858168051478572</v>
      </c>
      <c r="J232" s="9">
        <v>0</v>
      </c>
      <c r="K232" s="9">
        <v>6</v>
      </c>
    </row>
    <row r="233" spans="8:11" x14ac:dyDescent="0.15">
      <c r="H233" s="8">
        <v>325.37217522344145</v>
      </c>
      <c r="I233" s="8">
        <v>-14.79218865117582</v>
      </c>
      <c r="J233" s="9">
        <v>0</v>
      </c>
      <c r="K233" s="9">
        <v>5</v>
      </c>
    </row>
    <row r="234" spans="8:11" x14ac:dyDescent="0.15">
      <c r="H234" s="8">
        <v>277.54558512274394</v>
      </c>
      <c r="I234" s="8">
        <v>-4.5455851227439439</v>
      </c>
      <c r="J234" s="9">
        <v>1</v>
      </c>
      <c r="K234" s="9">
        <v>3</v>
      </c>
    </row>
    <row r="235" spans="8:11" x14ac:dyDescent="0.15">
      <c r="H235" s="8">
        <v>374.76993281873149</v>
      </c>
      <c r="I235" s="8">
        <v>-22.849919390997115</v>
      </c>
      <c r="J235" s="9">
        <v>0</v>
      </c>
      <c r="K235" s="9">
        <v>7</v>
      </c>
    </row>
    <row r="236" spans="8:11" x14ac:dyDescent="0.15">
      <c r="H236" s="8">
        <v>255.70222240544314</v>
      </c>
      <c r="I236" s="8">
        <v>-0.89222484684938763</v>
      </c>
      <c r="J236" s="9">
        <v>0</v>
      </c>
      <c r="K236" s="9">
        <v>3</v>
      </c>
    </row>
    <row r="237" spans="8:11" x14ac:dyDescent="0.15">
      <c r="H237" s="8">
        <v>339.93495640973231</v>
      </c>
      <c r="I237" s="8">
        <v>19.685038707455192</v>
      </c>
      <c r="J237" s="9">
        <v>0</v>
      </c>
      <c r="K237" s="9">
        <v>6</v>
      </c>
    </row>
    <row r="238" spans="8:11" x14ac:dyDescent="0.15">
      <c r="H238" s="8">
        <v>231.00334360779812</v>
      </c>
      <c r="I238" s="8">
        <v>-1.003343607798115</v>
      </c>
      <c r="J238" s="9">
        <v>0</v>
      </c>
      <c r="K238" s="9">
        <v>2</v>
      </c>
    </row>
    <row r="239" spans="8:11" x14ac:dyDescent="0.15">
      <c r="H239" s="8">
        <v>351.64222151567901</v>
      </c>
      <c r="I239" s="8">
        <v>42.597768718695988</v>
      </c>
      <c r="J239" s="9">
        <v>1</v>
      </c>
      <c r="K239" s="9">
        <v>6</v>
      </c>
    </row>
    <row r="240" spans="8:11" x14ac:dyDescent="0.15">
      <c r="H240" s="8">
        <v>302.16051162698301</v>
      </c>
      <c r="I240" s="8">
        <v>-23.310505523467384</v>
      </c>
      <c r="J240" s="9">
        <v>0</v>
      </c>
      <c r="K240" s="9">
        <v>5</v>
      </c>
    </row>
    <row r="241" spans="8:11" x14ac:dyDescent="0.15">
      <c r="H241" s="8">
        <v>305.09998000073313</v>
      </c>
      <c r="I241" s="8">
        <v>4.520015116454374</v>
      </c>
      <c r="J241" s="9">
        <v>0</v>
      </c>
      <c r="K241" s="9">
        <v>5</v>
      </c>
    </row>
    <row r="242" spans="8:11" x14ac:dyDescent="0.15">
      <c r="H242" s="8">
        <v>315.23607761208729</v>
      </c>
      <c r="I242" s="8">
        <v>-36.866082494899786</v>
      </c>
      <c r="J242" s="9">
        <v>0</v>
      </c>
      <c r="K242" s="9">
        <v>5</v>
      </c>
    </row>
    <row r="243" spans="8:11" x14ac:dyDescent="0.15">
      <c r="H243" s="8">
        <v>265.8383200167973</v>
      </c>
      <c r="I243" s="8">
        <v>29.551694631640203</v>
      </c>
      <c r="J243" s="9">
        <v>0</v>
      </c>
      <c r="K243" s="9">
        <v>3</v>
      </c>
    </row>
    <row r="244" spans="8:11" x14ac:dyDescent="0.15">
      <c r="H244" s="8">
        <v>326.94334271803399</v>
      </c>
      <c r="I244" s="8">
        <v>-58.323347600846489</v>
      </c>
      <c r="J244" s="9">
        <v>1</v>
      </c>
      <c r="K244" s="9">
        <v>5</v>
      </c>
    </row>
    <row r="245" spans="8:11" x14ac:dyDescent="0.15">
      <c r="H245" s="8">
        <v>329.79885879837815</v>
      </c>
      <c r="I245" s="8">
        <v>-20.178863681190649</v>
      </c>
      <c r="J245" s="9">
        <v>0</v>
      </c>
      <c r="K245" s="9">
        <v>6</v>
      </c>
    </row>
    <row r="246" spans="8:11" x14ac:dyDescent="0.15">
      <c r="H246" s="8">
        <v>396.61329553603235</v>
      </c>
      <c r="I246" s="8">
        <v>-39.873305301657354</v>
      </c>
      <c r="J246" s="9">
        <v>1</v>
      </c>
      <c r="K246" s="9">
        <v>7</v>
      </c>
    </row>
    <row r="247" spans="8:11" x14ac:dyDescent="0.15">
      <c r="H247" s="8">
        <v>285.06370588681398</v>
      </c>
      <c r="I247" s="8">
        <v>-41.823700393649915</v>
      </c>
      <c r="J247" s="9">
        <v>0</v>
      </c>
      <c r="K247" s="9">
        <v>4</v>
      </c>
    </row>
    <row r="248" spans="8:11" x14ac:dyDescent="0.15">
      <c r="H248" s="8">
        <v>280.4011012030881</v>
      </c>
      <c r="I248" s="8">
        <v>-26.551095099572478</v>
      </c>
      <c r="J248" s="9">
        <v>0</v>
      </c>
      <c r="K248" s="9">
        <v>4</v>
      </c>
    </row>
    <row r="249" spans="8:11" x14ac:dyDescent="0.15">
      <c r="H249" s="8">
        <v>354.49773759602317</v>
      </c>
      <c r="I249" s="8">
        <v>-3.5377461409450461</v>
      </c>
      <c r="J249" s="9">
        <v>0</v>
      </c>
      <c r="K249" s="9">
        <v>7</v>
      </c>
    </row>
    <row r="250" spans="8:11" x14ac:dyDescent="0.15">
      <c r="H250" s="8">
        <v>358.07857074739479</v>
      </c>
      <c r="I250" s="8">
        <v>38.081432914714583</v>
      </c>
      <c r="J250" s="9">
        <v>0</v>
      </c>
      <c r="K250" s="9">
        <v>6</v>
      </c>
    </row>
    <row r="251" spans="8:11" x14ac:dyDescent="0.15">
      <c r="H251" s="8">
        <v>362.50525432233155</v>
      </c>
      <c r="I251" s="8">
        <v>-35.575261646550302</v>
      </c>
      <c r="J251" s="9">
        <v>0</v>
      </c>
      <c r="K251" s="9">
        <v>7</v>
      </c>
    </row>
    <row r="252" spans="8:11" x14ac:dyDescent="0.15">
      <c r="H252" s="8">
        <v>301.31466165653677</v>
      </c>
      <c r="I252" s="8">
        <v>15.615331019244479</v>
      </c>
      <c r="J252" s="9">
        <v>0</v>
      </c>
      <c r="K252" s="9">
        <v>3</v>
      </c>
    </row>
    <row r="253" spans="8:11" x14ac:dyDescent="0.15">
      <c r="H253" s="8">
        <v>206.30446481015309</v>
      </c>
      <c r="I253" s="8">
        <v>-4.3744721343718425</v>
      </c>
      <c r="J253" s="9">
        <v>0</v>
      </c>
      <c r="K253" s="9">
        <v>1</v>
      </c>
    </row>
    <row r="254" spans="8:11" x14ac:dyDescent="0.15">
      <c r="H254" s="8">
        <v>305.09998000073313</v>
      </c>
      <c r="I254" s="8">
        <v>-36.479984883545626</v>
      </c>
      <c r="J254" s="9">
        <v>0</v>
      </c>
      <c r="K254" s="9">
        <v>5</v>
      </c>
    </row>
    <row r="255" spans="8:11" x14ac:dyDescent="0.15">
      <c r="H255" s="8">
        <v>238.19997329852097</v>
      </c>
      <c r="I255" s="8">
        <v>1.8000267014790268</v>
      </c>
      <c r="J255" s="9">
        <v>0</v>
      </c>
      <c r="K255" s="9">
        <v>2</v>
      </c>
    </row>
    <row r="256" spans="8:11" x14ac:dyDescent="0.15">
      <c r="H256" s="8">
        <v>329.79885879837815</v>
      </c>
      <c r="I256" s="8">
        <v>-2.8688661225968985</v>
      </c>
      <c r="J256" s="9">
        <v>0</v>
      </c>
      <c r="K256" s="9">
        <v>6</v>
      </c>
    </row>
    <row r="257" spans="8:11" ht="12.75" thickBot="1" x14ac:dyDescent="0.2">
      <c r="H257" s="28">
        <v>374.76993281873149</v>
      </c>
      <c r="I257" s="28">
        <v>-28.619938922247115</v>
      </c>
      <c r="J257" s="9">
        <v>0</v>
      </c>
      <c r="K257" s="9">
        <v>7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3"/>
  <sheetViews>
    <sheetView topLeftCell="A4" workbookViewId="0">
      <selection activeCell="D261" sqref="D261"/>
    </sheetView>
  </sheetViews>
  <sheetFormatPr defaultRowHeight="12.75" x14ac:dyDescent="0.2"/>
  <cols>
    <col min="4" max="4" width="11.42578125" customWidth="1"/>
  </cols>
  <sheetData>
    <row r="1" spans="1:13" x14ac:dyDescent="0.2">
      <c r="A1" s="1" t="s">
        <v>0</v>
      </c>
      <c r="B1" s="1" t="s">
        <v>27</v>
      </c>
      <c r="C1" s="1" t="s">
        <v>28</v>
      </c>
      <c r="D1" s="1" t="s">
        <v>29</v>
      </c>
      <c r="E1" s="1" t="s">
        <v>27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</row>
    <row r="2" spans="1:13" x14ac:dyDescent="0.2">
      <c r="A2" s="2">
        <v>1</v>
      </c>
      <c r="B2" s="2">
        <v>0</v>
      </c>
      <c r="C2" s="2">
        <v>2</v>
      </c>
      <c r="D2" s="2">
        <v>1.5</v>
      </c>
      <c r="E2" s="2">
        <v>0</v>
      </c>
      <c r="F2" s="2">
        <v>288.45999145507812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x14ac:dyDescent="0.2">
      <c r="A3" s="2">
        <v>2</v>
      </c>
      <c r="B3" s="2">
        <v>0</v>
      </c>
      <c r="C3" s="2">
        <v>4</v>
      </c>
      <c r="D3" s="2">
        <v>0.5</v>
      </c>
      <c r="E3" s="2">
        <v>0</v>
      </c>
      <c r="F3" s="2">
        <v>273.29998779296875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0</v>
      </c>
    </row>
    <row r="4" spans="1:13" x14ac:dyDescent="0.2">
      <c r="A4" s="2">
        <v>3</v>
      </c>
      <c r="B4" s="2">
        <v>0</v>
      </c>
      <c r="C4" s="2">
        <v>2</v>
      </c>
      <c r="D4" s="2">
        <v>1.5</v>
      </c>
      <c r="E4" s="2">
        <v>0</v>
      </c>
      <c r="F4" s="2">
        <v>225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x14ac:dyDescent="0.2">
      <c r="A5" s="2">
        <v>4</v>
      </c>
      <c r="B5" s="2">
        <v>1</v>
      </c>
      <c r="C5" s="2">
        <v>8</v>
      </c>
      <c r="D5" s="2">
        <v>1.5</v>
      </c>
      <c r="E5" s="2">
        <v>1</v>
      </c>
      <c r="F5" s="2">
        <v>498.07998657226562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</row>
    <row r="6" spans="1:13" x14ac:dyDescent="0.2">
      <c r="A6" s="2">
        <v>5</v>
      </c>
      <c r="B6" s="2">
        <v>1</v>
      </c>
      <c r="C6" s="2">
        <v>4</v>
      </c>
      <c r="D6" s="2">
        <v>0.46000000834465027</v>
      </c>
      <c r="E6" s="2">
        <v>1</v>
      </c>
      <c r="F6" s="2">
        <v>243.24000549316406</v>
      </c>
      <c r="G6" s="2">
        <v>0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s="2">
        <v>0</v>
      </c>
    </row>
    <row r="7" spans="1:13" x14ac:dyDescent="0.2">
      <c r="A7" s="2">
        <v>6</v>
      </c>
      <c r="B7" s="2">
        <v>0</v>
      </c>
      <c r="C7" s="2">
        <v>2</v>
      </c>
      <c r="D7" s="2">
        <v>1.5</v>
      </c>
      <c r="E7" s="2">
        <v>0</v>
      </c>
      <c r="F7" s="2">
        <v>236.5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2">
      <c r="A8" s="2">
        <v>7</v>
      </c>
      <c r="B8" s="2">
        <v>0</v>
      </c>
      <c r="C8" s="2">
        <v>2</v>
      </c>
      <c r="D8" s="2">
        <v>1.1299999952316284</v>
      </c>
      <c r="E8" s="2">
        <v>0</v>
      </c>
      <c r="F8" s="2">
        <v>230.77000427246094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3" x14ac:dyDescent="0.2">
      <c r="A9" s="2">
        <v>8</v>
      </c>
      <c r="B9" s="2">
        <v>0</v>
      </c>
      <c r="C9" s="2">
        <v>3</v>
      </c>
      <c r="D9" s="2">
        <v>0.5</v>
      </c>
      <c r="E9" s="2">
        <v>0</v>
      </c>
      <c r="F9" s="2">
        <v>240.8800048828125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x14ac:dyDescent="0.2">
      <c r="A10" s="2">
        <v>9</v>
      </c>
      <c r="B10" s="2">
        <v>0</v>
      </c>
      <c r="C10" s="2">
        <v>2</v>
      </c>
      <c r="D10" s="2">
        <v>0.79000002145767212</v>
      </c>
      <c r="E10" s="2">
        <v>0</v>
      </c>
      <c r="F10" s="2">
        <v>242.30999755859375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 x14ac:dyDescent="0.2">
      <c r="A11" s="2">
        <v>10</v>
      </c>
      <c r="B11" s="2">
        <v>0</v>
      </c>
      <c r="C11" s="2">
        <v>2</v>
      </c>
      <c r="D11" s="2">
        <v>1.5</v>
      </c>
      <c r="E11" s="2">
        <v>0</v>
      </c>
      <c r="F11" s="2">
        <v>230.77000427246094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 x14ac:dyDescent="0.2">
      <c r="A12" s="2">
        <v>11</v>
      </c>
      <c r="B12" s="2">
        <v>1</v>
      </c>
      <c r="C12" s="2">
        <v>6</v>
      </c>
      <c r="D12" s="2">
        <v>0.5</v>
      </c>
      <c r="E12" s="2">
        <v>1</v>
      </c>
      <c r="F12" s="2">
        <v>380.76998901367187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</row>
    <row r="13" spans="1:13" x14ac:dyDescent="0.2">
      <c r="A13" s="2">
        <v>12</v>
      </c>
      <c r="B13" s="2">
        <v>1</v>
      </c>
      <c r="C13" s="2">
        <v>8</v>
      </c>
      <c r="D13" s="2">
        <v>0.5</v>
      </c>
      <c r="E13" s="2">
        <v>1</v>
      </c>
      <c r="F13" s="2">
        <v>471.14999389648437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</row>
    <row r="14" spans="1:13" x14ac:dyDescent="0.2">
      <c r="A14" s="2">
        <v>13</v>
      </c>
      <c r="B14" s="2">
        <v>0</v>
      </c>
      <c r="C14" s="2">
        <v>3</v>
      </c>
      <c r="D14" s="2">
        <v>1.5</v>
      </c>
      <c r="E14" s="2">
        <v>0</v>
      </c>
      <c r="F14" s="2">
        <v>265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3" x14ac:dyDescent="0.2">
      <c r="A15" s="2">
        <v>14</v>
      </c>
      <c r="B15" s="2">
        <v>1</v>
      </c>
      <c r="C15" s="2">
        <v>3</v>
      </c>
      <c r="D15" s="2">
        <v>1.5</v>
      </c>
      <c r="E15" s="2">
        <v>1</v>
      </c>
      <c r="F15" s="2">
        <v>275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</row>
    <row r="16" spans="1:13" x14ac:dyDescent="0.2">
      <c r="A16" s="2">
        <v>15</v>
      </c>
      <c r="B16" s="2">
        <v>0</v>
      </c>
      <c r="C16" s="2">
        <v>4</v>
      </c>
      <c r="D16" s="2">
        <v>0.5</v>
      </c>
      <c r="E16" s="2">
        <v>0</v>
      </c>
      <c r="F16" s="2">
        <v>289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</row>
    <row r="17" spans="1:13" x14ac:dyDescent="0.2">
      <c r="A17" s="2">
        <v>16</v>
      </c>
      <c r="B17" s="2">
        <v>0</v>
      </c>
      <c r="C17" s="2">
        <v>3</v>
      </c>
      <c r="D17" s="2">
        <v>0.54000002145767212</v>
      </c>
      <c r="E17" s="2">
        <v>0</v>
      </c>
      <c r="F17" s="2">
        <v>259.6199951171875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3" x14ac:dyDescent="0.2">
      <c r="A18" s="2">
        <v>17</v>
      </c>
      <c r="B18" s="2">
        <v>1</v>
      </c>
      <c r="C18" s="2">
        <v>5</v>
      </c>
      <c r="D18" s="2">
        <v>0.5</v>
      </c>
      <c r="E18" s="2">
        <v>1</v>
      </c>
      <c r="F18" s="2">
        <v>352.45999145507812</v>
      </c>
      <c r="G18" s="2">
        <v>0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  <c r="M18" s="2">
        <v>0</v>
      </c>
    </row>
    <row r="19" spans="1:13" x14ac:dyDescent="0.2">
      <c r="A19" s="2">
        <v>18</v>
      </c>
      <c r="B19" s="2">
        <v>0</v>
      </c>
      <c r="C19" s="2">
        <v>1</v>
      </c>
      <c r="D19" s="2">
        <v>1.5</v>
      </c>
      <c r="E19" s="2">
        <v>0</v>
      </c>
      <c r="F19" s="2">
        <v>235.19000244140625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</row>
    <row r="20" spans="1:13" x14ac:dyDescent="0.2">
      <c r="A20" s="2">
        <v>19</v>
      </c>
      <c r="B20" s="2">
        <v>1</v>
      </c>
      <c r="C20" s="2">
        <v>7</v>
      </c>
      <c r="D20" s="2">
        <v>0.5</v>
      </c>
      <c r="E20" s="2">
        <v>1</v>
      </c>
      <c r="F20" s="2">
        <v>350.76998901367187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0</v>
      </c>
    </row>
    <row r="21" spans="1:13" x14ac:dyDescent="0.2">
      <c r="A21" s="2">
        <v>20</v>
      </c>
      <c r="B21" s="2">
        <v>0</v>
      </c>
      <c r="C21" s="2">
        <v>2</v>
      </c>
      <c r="D21" s="2">
        <v>0.5</v>
      </c>
      <c r="E21" s="2">
        <v>0</v>
      </c>
      <c r="F21" s="2">
        <v>245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 x14ac:dyDescent="0.2">
      <c r="A22" s="2">
        <v>21</v>
      </c>
      <c r="B22" s="2">
        <v>0</v>
      </c>
      <c r="C22" s="2">
        <v>2</v>
      </c>
      <c r="D22" s="2">
        <v>1.5</v>
      </c>
      <c r="E22" s="2">
        <v>0</v>
      </c>
      <c r="F22" s="2">
        <v>260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</row>
    <row r="23" spans="1:13" x14ac:dyDescent="0.2">
      <c r="A23" s="2">
        <v>22</v>
      </c>
      <c r="B23" s="2">
        <v>1</v>
      </c>
      <c r="C23" s="2">
        <v>7</v>
      </c>
      <c r="D23" s="2">
        <v>0.5</v>
      </c>
      <c r="E23" s="2">
        <v>1</v>
      </c>
      <c r="F23" s="2">
        <v>418.26998901367187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</row>
    <row r="24" spans="1:13" x14ac:dyDescent="0.2">
      <c r="A24" s="2">
        <v>23</v>
      </c>
      <c r="B24" s="2">
        <v>1</v>
      </c>
      <c r="C24" s="2">
        <v>7</v>
      </c>
      <c r="D24" s="2">
        <v>5</v>
      </c>
      <c r="E24" s="2">
        <v>1</v>
      </c>
      <c r="F24" s="2">
        <v>421.32998657226562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1</v>
      </c>
      <c r="M24" s="2">
        <v>0</v>
      </c>
    </row>
    <row r="25" spans="1:13" x14ac:dyDescent="0.2">
      <c r="A25" s="2">
        <v>24</v>
      </c>
      <c r="B25" s="2">
        <v>0</v>
      </c>
      <c r="C25" s="2">
        <v>2</v>
      </c>
      <c r="D25" s="2">
        <v>0.70999997854232788</v>
      </c>
      <c r="E25" s="2">
        <v>0</v>
      </c>
      <c r="F25" s="2">
        <v>230.77000427246094</v>
      </c>
      <c r="G25" s="2">
        <v>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</row>
    <row r="26" spans="1:13" x14ac:dyDescent="0.2">
      <c r="A26" s="2">
        <v>25</v>
      </c>
      <c r="B26" s="2">
        <v>0</v>
      </c>
      <c r="C26" s="2">
        <v>6</v>
      </c>
      <c r="D26" s="2">
        <v>2.5</v>
      </c>
      <c r="E26" s="2">
        <v>0</v>
      </c>
      <c r="F26" s="2">
        <v>315.3900146484375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</row>
    <row r="27" spans="1:13" x14ac:dyDescent="0.2">
      <c r="A27" s="2">
        <v>26</v>
      </c>
      <c r="B27" s="2">
        <v>1</v>
      </c>
      <c r="C27" s="2">
        <v>8</v>
      </c>
      <c r="D27" s="2">
        <v>5</v>
      </c>
      <c r="E27" s="2">
        <v>1</v>
      </c>
      <c r="F27" s="2">
        <v>469.95001220703125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</row>
    <row r="28" spans="1:13" x14ac:dyDescent="0.2">
      <c r="A28" s="2">
        <v>27</v>
      </c>
      <c r="B28" s="2">
        <v>0</v>
      </c>
      <c r="C28" s="2">
        <v>2</v>
      </c>
      <c r="D28" s="2">
        <v>1.5</v>
      </c>
      <c r="E28" s="2">
        <v>0</v>
      </c>
      <c r="F28" s="2">
        <v>249</v>
      </c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29" spans="1:13" x14ac:dyDescent="0.2">
      <c r="A29" s="2">
        <v>28</v>
      </c>
      <c r="B29" s="2">
        <v>0</v>
      </c>
      <c r="C29" s="2">
        <v>2</v>
      </c>
      <c r="D29" s="2">
        <v>2.5</v>
      </c>
      <c r="E29" s="2">
        <v>0</v>
      </c>
      <c r="F29" s="2">
        <v>263</v>
      </c>
      <c r="G29" s="2">
        <v>1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</row>
    <row r="30" spans="1:13" x14ac:dyDescent="0.2">
      <c r="A30" s="2">
        <v>29</v>
      </c>
      <c r="B30" s="2">
        <v>1</v>
      </c>
      <c r="C30" s="2">
        <v>7</v>
      </c>
      <c r="D30" s="2">
        <v>1.5</v>
      </c>
      <c r="E30" s="2">
        <v>1</v>
      </c>
      <c r="F30" s="2">
        <v>370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1</v>
      </c>
      <c r="M30" s="2">
        <v>0</v>
      </c>
    </row>
    <row r="31" spans="1:13" x14ac:dyDescent="0.2">
      <c r="A31" s="2">
        <v>30</v>
      </c>
      <c r="B31" s="2">
        <v>0</v>
      </c>
      <c r="C31" s="2">
        <v>5</v>
      </c>
      <c r="D31" s="2">
        <v>0.5</v>
      </c>
      <c r="E31" s="2">
        <v>0</v>
      </c>
      <c r="F31" s="2">
        <v>307.70001220703125</v>
      </c>
      <c r="G31" s="2">
        <v>0</v>
      </c>
      <c r="H31" s="2">
        <v>0</v>
      </c>
      <c r="I31" s="2">
        <v>0</v>
      </c>
      <c r="J31" s="2">
        <v>1</v>
      </c>
      <c r="K31" s="2">
        <v>0</v>
      </c>
      <c r="L31" s="2">
        <v>0</v>
      </c>
      <c r="M31" s="2">
        <v>0</v>
      </c>
    </row>
    <row r="32" spans="1:13" x14ac:dyDescent="0.2">
      <c r="A32" s="2">
        <v>31</v>
      </c>
      <c r="B32" s="2">
        <v>0</v>
      </c>
      <c r="C32" s="2">
        <v>2</v>
      </c>
      <c r="D32" s="2">
        <v>0.20999999344348907</v>
      </c>
      <c r="E32" s="2">
        <v>0</v>
      </c>
      <c r="F32" s="2">
        <v>230.77000427246094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</row>
    <row r="33" spans="1:13" x14ac:dyDescent="0.2">
      <c r="A33" s="2">
        <v>32</v>
      </c>
      <c r="B33" s="2">
        <v>0</v>
      </c>
      <c r="C33" s="2">
        <v>1</v>
      </c>
      <c r="D33" s="2">
        <v>1.2899999618530273</v>
      </c>
      <c r="E33" s="2">
        <v>0</v>
      </c>
      <c r="F33" s="2">
        <v>216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</row>
    <row r="34" spans="1:13" x14ac:dyDescent="0.2">
      <c r="A34" s="2">
        <v>33</v>
      </c>
      <c r="B34" s="2">
        <v>0</v>
      </c>
      <c r="C34" s="2">
        <v>7</v>
      </c>
      <c r="D34" s="2">
        <v>1.5</v>
      </c>
      <c r="E34" s="2">
        <v>0</v>
      </c>
      <c r="F34" s="2">
        <v>355.76998901367187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0</v>
      </c>
    </row>
    <row r="35" spans="1:13" x14ac:dyDescent="0.2">
      <c r="A35" s="2">
        <v>34</v>
      </c>
      <c r="B35" s="2">
        <v>1</v>
      </c>
      <c r="C35" s="2">
        <v>5</v>
      </c>
      <c r="D35" s="2">
        <v>2.5</v>
      </c>
      <c r="E35" s="2">
        <v>1</v>
      </c>
      <c r="F35" s="2">
        <v>290</v>
      </c>
      <c r="G35" s="2">
        <v>0</v>
      </c>
      <c r="H35" s="2">
        <v>0</v>
      </c>
      <c r="I35" s="2">
        <v>0</v>
      </c>
      <c r="J35" s="2">
        <v>1</v>
      </c>
      <c r="K35" s="2">
        <v>0</v>
      </c>
      <c r="L35" s="2">
        <v>0</v>
      </c>
      <c r="M35" s="2">
        <v>0</v>
      </c>
    </row>
    <row r="36" spans="1:13" x14ac:dyDescent="0.2">
      <c r="A36" s="2">
        <v>35</v>
      </c>
      <c r="B36" s="2">
        <v>0</v>
      </c>
      <c r="C36" s="2">
        <v>5</v>
      </c>
      <c r="D36" s="2">
        <v>2.5</v>
      </c>
      <c r="E36" s="2">
        <v>0</v>
      </c>
      <c r="F36" s="2">
        <v>294.16000366210937</v>
      </c>
      <c r="G36" s="2">
        <v>0</v>
      </c>
      <c r="H36" s="2">
        <v>0</v>
      </c>
      <c r="I36" s="2">
        <v>0</v>
      </c>
      <c r="J36" s="2">
        <v>1</v>
      </c>
      <c r="K36" s="2">
        <v>0</v>
      </c>
      <c r="L36" s="2">
        <v>0</v>
      </c>
      <c r="M36" s="2">
        <v>0</v>
      </c>
    </row>
    <row r="37" spans="1:13" x14ac:dyDescent="0.2">
      <c r="A37" s="2">
        <v>36</v>
      </c>
      <c r="B37" s="2">
        <v>1</v>
      </c>
      <c r="C37" s="2">
        <v>3</v>
      </c>
      <c r="D37" s="2">
        <v>1.5</v>
      </c>
      <c r="E37" s="2">
        <v>1</v>
      </c>
      <c r="F37" s="2">
        <v>295</v>
      </c>
      <c r="G37" s="2">
        <v>0</v>
      </c>
      <c r="H37" s="2">
        <v>1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</row>
    <row r="38" spans="1:13" x14ac:dyDescent="0.2">
      <c r="A38" s="2">
        <v>37</v>
      </c>
      <c r="B38" s="2">
        <v>1</v>
      </c>
      <c r="C38" s="2">
        <v>3</v>
      </c>
      <c r="D38" s="2">
        <v>0.5</v>
      </c>
      <c r="E38" s="2">
        <v>1</v>
      </c>
      <c r="F38" s="2">
        <v>303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</row>
    <row r="39" spans="1:13" x14ac:dyDescent="0.2">
      <c r="A39" s="2">
        <v>38</v>
      </c>
      <c r="B39" s="2">
        <v>0</v>
      </c>
      <c r="C39" s="2">
        <v>7</v>
      </c>
      <c r="D39" s="2">
        <v>0.5</v>
      </c>
      <c r="E39" s="2">
        <v>0</v>
      </c>
      <c r="F39" s="2">
        <v>345.1400146484375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1</v>
      </c>
      <c r="M39" s="2">
        <v>0</v>
      </c>
    </row>
    <row r="40" spans="1:13" x14ac:dyDescent="0.2">
      <c r="A40" s="2">
        <v>39</v>
      </c>
      <c r="B40" s="2">
        <v>0</v>
      </c>
      <c r="C40" s="2">
        <v>1</v>
      </c>
      <c r="D40" s="2">
        <v>2.2100000381469727</v>
      </c>
      <c r="E40" s="2">
        <v>0</v>
      </c>
      <c r="F40" s="2">
        <v>219.22999572753906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</row>
    <row r="41" spans="1:13" x14ac:dyDescent="0.2">
      <c r="A41" s="2">
        <v>40</v>
      </c>
      <c r="B41" s="2">
        <v>1</v>
      </c>
      <c r="C41" s="2">
        <v>4</v>
      </c>
      <c r="D41" s="2">
        <v>1.5</v>
      </c>
      <c r="E41" s="2">
        <v>1</v>
      </c>
      <c r="F41" s="2">
        <v>286.54000854492187</v>
      </c>
      <c r="G41" s="2">
        <v>0</v>
      </c>
      <c r="H41" s="2">
        <v>0</v>
      </c>
      <c r="I41" s="2">
        <v>1</v>
      </c>
      <c r="J41" s="2">
        <v>0</v>
      </c>
      <c r="K41" s="2">
        <v>0</v>
      </c>
      <c r="L41" s="2">
        <v>0</v>
      </c>
      <c r="M41" s="2">
        <v>0</v>
      </c>
    </row>
    <row r="42" spans="1:13" x14ac:dyDescent="0.2">
      <c r="A42" s="2">
        <v>41</v>
      </c>
      <c r="B42" s="2">
        <v>0</v>
      </c>
      <c r="C42" s="2">
        <v>2</v>
      </c>
      <c r="D42" s="2">
        <v>0.79000002145767212</v>
      </c>
      <c r="E42" s="2">
        <v>0</v>
      </c>
      <c r="F42" s="2">
        <v>205.38999938964844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</row>
    <row r="43" spans="1:13" x14ac:dyDescent="0.2">
      <c r="A43" s="2">
        <v>42</v>
      </c>
      <c r="B43" s="2">
        <v>0</v>
      </c>
      <c r="C43" s="2">
        <v>6</v>
      </c>
      <c r="D43" s="2">
        <v>2.5</v>
      </c>
      <c r="E43" s="2">
        <v>0</v>
      </c>
      <c r="F43" s="2">
        <v>308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2">
        <v>0</v>
      </c>
      <c r="M43" s="2">
        <v>0</v>
      </c>
    </row>
    <row r="44" spans="1:13" x14ac:dyDescent="0.2">
      <c r="A44" s="2">
        <v>43</v>
      </c>
      <c r="B44" s="2">
        <v>1</v>
      </c>
      <c r="C44" s="2">
        <v>5</v>
      </c>
      <c r="D44" s="2">
        <v>1.5</v>
      </c>
      <c r="E44" s="2">
        <v>1</v>
      </c>
      <c r="F44" s="2">
        <v>309.6199951171875</v>
      </c>
      <c r="G44" s="2">
        <v>0</v>
      </c>
      <c r="H44" s="2">
        <v>0</v>
      </c>
      <c r="I44" s="2">
        <v>0</v>
      </c>
      <c r="J44" s="2">
        <v>1</v>
      </c>
      <c r="K44" s="2">
        <v>0</v>
      </c>
      <c r="L44" s="2">
        <v>0</v>
      </c>
      <c r="M44" s="2">
        <v>0</v>
      </c>
    </row>
    <row r="45" spans="1:13" x14ac:dyDescent="0.2">
      <c r="A45" s="2">
        <v>44</v>
      </c>
      <c r="B45" s="2">
        <v>0</v>
      </c>
      <c r="C45" s="2">
        <v>3</v>
      </c>
      <c r="D45" s="2">
        <v>0.62999999523162842</v>
      </c>
      <c r="E45" s="2">
        <v>0</v>
      </c>
      <c r="F45" s="2">
        <v>253.85000610351563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</row>
    <row r="46" spans="1:13" x14ac:dyDescent="0.2">
      <c r="A46" s="2">
        <v>45</v>
      </c>
      <c r="B46" s="2">
        <v>1</v>
      </c>
      <c r="C46" s="2">
        <v>7</v>
      </c>
      <c r="D46" s="2">
        <v>2.5</v>
      </c>
      <c r="E46" s="2">
        <v>1</v>
      </c>
      <c r="F46" s="2">
        <v>407.70001220703125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>
        <v>0</v>
      </c>
    </row>
    <row r="47" spans="1:13" x14ac:dyDescent="0.2">
      <c r="A47" s="2">
        <v>46</v>
      </c>
      <c r="B47" s="2">
        <v>1</v>
      </c>
      <c r="C47" s="2">
        <v>4</v>
      </c>
      <c r="D47" s="2">
        <v>3.5</v>
      </c>
      <c r="E47" s="2">
        <v>1</v>
      </c>
      <c r="F47" s="2">
        <v>302.39999389648438</v>
      </c>
      <c r="G47" s="2">
        <v>0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</row>
    <row r="48" spans="1:13" x14ac:dyDescent="0.2">
      <c r="A48" s="2">
        <v>47</v>
      </c>
      <c r="B48" s="2">
        <v>1</v>
      </c>
      <c r="C48" s="2">
        <v>7</v>
      </c>
      <c r="D48" s="2">
        <v>4.5</v>
      </c>
      <c r="E48" s="2">
        <v>1</v>
      </c>
      <c r="F48" s="2">
        <v>373.07998657226562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1</v>
      </c>
      <c r="M48" s="2">
        <v>0</v>
      </c>
    </row>
    <row r="49" spans="1:13" x14ac:dyDescent="0.2">
      <c r="A49" s="2">
        <v>48</v>
      </c>
      <c r="B49" s="2">
        <v>0</v>
      </c>
      <c r="C49" s="2">
        <v>4</v>
      </c>
      <c r="D49" s="2">
        <v>0.5</v>
      </c>
      <c r="E49" s="2">
        <v>0</v>
      </c>
      <c r="F49" s="2">
        <v>350</v>
      </c>
      <c r="G49" s="2">
        <v>0</v>
      </c>
      <c r="H49" s="2">
        <v>0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</row>
    <row r="50" spans="1:13" x14ac:dyDescent="0.2">
      <c r="A50" s="2">
        <v>49</v>
      </c>
      <c r="B50" s="2">
        <v>1</v>
      </c>
      <c r="C50" s="2">
        <v>7</v>
      </c>
      <c r="D50" s="2">
        <v>4.5</v>
      </c>
      <c r="E50" s="2">
        <v>1</v>
      </c>
      <c r="F50" s="2">
        <v>500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1</v>
      </c>
      <c r="M50" s="2">
        <v>0</v>
      </c>
    </row>
    <row r="51" spans="1:13" x14ac:dyDescent="0.2">
      <c r="A51" s="2">
        <v>50</v>
      </c>
      <c r="B51" s="2">
        <v>1</v>
      </c>
      <c r="C51" s="2">
        <v>5</v>
      </c>
      <c r="D51" s="2">
        <v>0.70999997854232788</v>
      </c>
      <c r="E51" s="2">
        <v>1</v>
      </c>
      <c r="F51" s="2">
        <v>246.53999328613281</v>
      </c>
      <c r="G51" s="2">
        <v>0</v>
      </c>
      <c r="H51" s="2">
        <v>0</v>
      </c>
      <c r="I51" s="2">
        <v>0</v>
      </c>
      <c r="J51" s="2">
        <v>1</v>
      </c>
      <c r="K51" s="2">
        <v>0</v>
      </c>
      <c r="L51" s="2">
        <v>0</v>
      </c>
      <c r="M51" s="2">
        <v>0</v>
      </c>
    </row>
    <row r="52" spans="1:13" x14ac:dyDescent="0.2">
      <c r="A52" s="2">
        <v>51</v>
      </c>
      <c r="B52" s="2">
        <v>0</v>
      </c>
      <c r="C52" s="2">
        <v>8</v>
      </c>
      <c r="D52" s="2">
        <v>0.5</v>
      </c>
      <c r="E52" s="2">
        <v>0</v>
      </c>
      <c r="F52" s="2">
        <v>394.239990234375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1</v>
      </c>
    </row>
    <row r="53" spans="1:13" x14ac:dyDescent="0.2">
      <c r="A53" s="2">
        <v>52</v>
      </c>
      <c r="B53" s="2">
        <v>0</v>
      </c>
      <c r="C53" s="2">
        <v>5</v>
      </c>
      <c r="D53" s="2">
        <v>2.5</v>
      </c>
      <c r="E53" s="2">
        <v>0</v>
      </c>
      <c r="F53" s="2">
        <v>330</v>
      </c>
      <c r="G53" s="2">
        <v>0</v>
      </c>
      <c r="H53" s="2">
        <v>0</v>
      </c>
      <c r="I53" s="2">
        <v>0</v>
      </c>
      <c r="J53" s="2">
        <v>1</v>
      </c>
      <c r="K53" s="2">
        <v>0</v>
      </c>
      <c r="L53" s="2">
        <v>0</v>
      </c>
      <c r="M53" s="2">
        <v>0</v>
      </c>
    </row>
    <row r="54" spans="1:13" x14ac:dyDescent="0.2">
      <c r="A54" s="2">
        <v>53</v>
      </c>
      <c r="B54" s="2">
        <v>1</v>
      </c>
      <c r="C54" s="2">
        <v>7</v>
      </c>
      <c r="D54" s="2">
        <v>5</v>
      </c>
      <c r="E54" s="2">
        <v>1</v>
      </c>
      <c r="F54" s="2">
        <v>456.07998657226562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0</v>
      </c>
    </row>
    <row r="55" spans="1:13" x14ac:dyDescent="0.2">
      <c r="A55" s="2">
        <v>54</v>
      </c>
      <c r="B55" s="2">
        <v>1</v>
      </c>
      <c r="C55" s="2">
        <v>8</v>
      </c>
      <c r="D55" s="2">
        <v>0.5</v>
      </c>
      <c r="E55" s="2">
        <v>1</v>
      </c>
      <c r="F55" s="2">
        <v>461.54000854492187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1</v>
      </c>
    </row>
    <row r="56" spans="1:13" x14ac:dyDescent="0.2">
      <c r="A56" s="2">
        <v>55</v>
      </c>
      <c r="B56" s="2">
        <v>0</v>
      </c>
      <c r="C56" s="2">
        <v>3</v>
      </c>
      <c r="D56" s="2">
        <v>0.5</v>
      </c>
      <c r="E56" s="2">
        <v>0</v>
      </c>
      <c r="F56" s="2">
        <v>278</v>
      </c>
      <c r="G56" s="2">
        <v>0</v>
      </c>
      <c r="H56" s="2">
        <v>1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</row>
    <row r="57" spans="1:13" x14ac:dyDescent="0.2">
      <c r="A57" s="2">
        <v>56</v>
      </c>
      <c r="B57" s="2">
        <v>1</v>
      </c>
      <c r="C57" s="2">
        <v>7</v>
      </c>
      <c r="D57" s="2">
        <v>5</v>
      </c>
      <c r="E57" s="2">
        <v>1</v>
      </c>
      <c r="F57" s="2">
        <v>421.16000366210937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1</v>
      </c>
      <c r="M57" s="2">
        <v>0</v>
      </c>
    </row>
    <row r="58" spans="1:13" x14ac:dyDescent="0.2">
      <c r="A58" s="2">
        <v>57</v>
      </c>
      <c r="B58" s="2">
        <v>1</v>
      </c>
      <c r="C58" s="2">
        <v>6</v>
      </c>
      <c r="D58" s="2">
        <v>5</v>
      </c>
      <c r="E58" s="2">
        <v>1</v>
      </c>
      <c r="F58" s="2">
        <v>384.6199951171875</v>
      </c>
      <c r="G58" s="2">
        <v>0</v>
      </c>
      <c r="H58" s="2">
        <v>0</v>
      </c>
      <c r="I58" s="2">
        <v>0</v>
      </c>
      <c r="J58" s="2">
        <v>0</v>
      </c>
      <c r="K58" s="2">
        <v>1</v>
      </c>
      <c r="L58" s="2">
        <v>0</v>
      </c>
      <c r="M58" s="2">
        <v>0</v>
      </c>
    </row>
    <row r="59" spans="1:13" x14ac:dyDescent="0.2">
      <c r="A59" s="2">
        <v>58</v>
      </c>
      <c r="B59" s="2">
        <v>1</v>
      </c>
      <c r="C59" s="2">
        <v>7</v>
      </c>
      <c r="D59" s="2">
        <v>5</v>
      </c>
      <c r="E59" s="2">
        <v>1</v>
      </c>
      <c r="F59" s="2">
        <v>421.16000366210937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</v>
      </c>
      <c r="M59" s="2">
        <v>0</v>
      </c>
    </row>
    <row r="60" spans="1:13" x14ac:dyDescent="0.2">
      <c r="A60" s="2">
        <v>59</v>
      </c>
      <c r="B60" s="2">
        <v>0</v>
      </c>
      <c r="C60" s="2">
        <v>5</v>
      </c>
      <c r="D60" s="2">
        <v>1.5</v>
      </c>
      <c r="E60" s="2">
        <v>0</v>
      </c>
      <c r="F60" s="2">
        <v>271.20001220703125</v>
      </c>
      <c r="G60" s="2">
        <v>0</v>
      </c>
      <c r="H60" s="2">
        <v>0</v>
      </c>
      <c r="I60" s="2">
        <v>0</v>
      </c>
      <c r="J60" s="2">
        <v>1</v>
      </c>
      <c r="K60" s="2">
        <v>0</v>
      </c>
      <c r="L60" s="2">
        <v>0</v>
      </c>
      <c r="M60" s="2">
        <v>0</v>
      </c>
    </row>
    <row r="61" spans="1:13" x14ac:dyDescent="0.2">
      <c r="A61" s="2">
        <v>60</v>
      </c>
      <c r="B61" s="2">
        <v>1</v>
      </c>
      <c r="C61" s="2">
        <v>3</v>
      </c>
      <c r="D61" s="2">
        <v>1.5</v>
      </c>
      <c r="E61" s="2">
        <v>1</v>
      </c>
      <c r="F61" s="2">
        <v>275</v>
      </c>
      <c r="G61" s="2">
        <v>0</v>
      </c>
      <c r="H61" s="2">
        <v>1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</row>
    <row r="62" spans="1:13" x14ac:dyDescent="0.2">
      <c r="A62" s="2">
        <v>61</v>
      </c>
      <c r="B62" s="2">
        <v>0</v>
      </c>
      <c r="C62" s="2">
        <v>3</v>
      </c>
      <c r="D62" s="2">
        <v>5</v>
      </c>
      <c r="E62" s="2">
        <v>0</v>
      </c>
      <c r="F62" s="2">
        <v>280</v>
      </c>
      <c r="G62" s="2">
        <v>0</v>
      </c>
      <c r="H62" s="2">
        <v>1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</row>
    <row r="63" spans="1:13" x14ac:dyDescent="0.2">
      <c r="A63" s="2">
        <v>62</v>
      </c>
      <c r="B63" s="2">
        <v>0</v>
      </c>
      <c r="C63" s="2">
        <v>2</v>
      </c>
      <c r="D63" s="2">
        <v>0.28999999165534973</v>
      </c>
      <c r="E63" s="2">
        <v>0</v>
      </c>
      <c r="F63" s="2">
        <v>230.77000427246094</v>
      </c>
      <c r="G63" s="2">
        <v>1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</row>
    <row r="64" spans="1:13" x14ac:dyDescent="0.2">
      <c r="A64" s="2">
        <v>63</v>
      </c>
      <c r="B64" s="2">
        <v>0</v>
      </c>
      <c r="C64" s="2">
        <v>3</v>
      </c>
      <c r="D64" s="2">
        <v>0.87999999523162842</v>
      </c>
      <c r="E64" s="2">
        <v>0</v>
      </c>
      <c r="F64" s="2">
        <v>278.85000610351562</v>
      </c>
      <c r="G64" s="2">
        <v>0</v>
      </c>
      <c r="H64" s="2">
        <v>1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</row>
    <row r="65" spans="1:13" x14ac:dyDescent="0.2">
      <c r="A65" s="2">
        <v>64</v>
      </c>
      <c r="B65" s="2">
        <v>0</v>
      </c>
      <c r="C65" s="2">
        <v>4</v>
      </c>
      <c r="D65" s="2">
        <v>0.5</v>
      </c>
      <c r="E65" s="2">
        <v>0</v>
      </c>
      <c r="F65" s="2">
        <v>271.16000366210937</v>
      </c>
      <c r="G65" s="2">
        <v>0</v>
      </c>
      <c r="H65" s="2">
        <v>0</v>
      </c>
      <c r="I65" s="2">
        <v>1</v>
      </c>
      <c r="J65" s="2">
        <v>0</v>
      </c>
      <c r="K65" s="2">
        <v>0</v>
      </c>
      <c r="L65" s="2">
        <v>0</v>
      </c>
      <c r="M65" s="2">
        <v>0</v>
      </c>
    </row>
    <row r="66" spans="1:13" x14ac:dyDescent="0.2">
      <c r="A66" s="2">
        <v>65</v>
      </c>
      <c r="B66" s="2">
        <v>0</v>
      </c>
      <c r="C66" s="2">
        <v>7</v>
      </c>
      <c r="D66" s="2">
        <v>2.5</v>
      </c>
      <c r="E66" s="2">
        <v>0</v>
      </c>
      <c r="F66" s="2">
        <v>321.14999389648437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1</v>
      </c>
      <c r="M66" s="2">
        <v>0</v>
      </c>
    </row>
    <row r="67" spans="1:13" x14ac:dyDescent="0.2">
      <c r="A67" s="2">
        <v>66</v>
      </c>
      <c r="B67" s="2">
        <v>0</v>
      </c>
      <c r="C67" s="2">
        <v>2</v>
      </c>
      <c r="D67" s="2">
        <v>2.5</v>
      </c>
      <c r="E67" s="2">
        <v>0</v>
      </c>
      <c r="F67" s="2">
        <v>249</v>
      </c>
      <c r="G67" s="2">
        <v>1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</row>
    <row r="68" spans="1:13" x14ac:dyDescent="0.2">
      <c r="A68" s="2">
        <v>67</v>
      </c>
      <c r="B68" s="2">
        <v>0</v>
      </c>
      <c r="C68" s="2">
        <v>6</v>
      </c>
      <c r="D68" s="2">
        <v>0.5</v>
      </c>
      <c r="E68" s="2">
        <v>0</v>
      </c>
      <c r="F68" s="2">
        <v>305.19000244140625</v>
      </c>
      <c r="G68" s="2">
        <v>0</v>
      </c>
      <c r="H68" s="2">
        <v>0</v>
      </c>
      <c r="I68" s="2">
        <v>0</v>
      </c>
      <c r="J68" s="2">
        <v>0</v>
      </c>
      <c r="K68" s="2">
        <v>1</v>
      </c>
      <c r="L68" s="2">
        <v>0</v>
      </c>
      <c r="M68" s="2">
        <v>0</v>
      </c>
    </row>
    <row r="69" spans="1:13" x14ac:dyDescent="0.2">
      <c r="A69" s="2">
        <v>68</v>
      </c>
      <c r="B69" s="2">
        <v>0</v>
      </c>
      <c r="C69" s="2">
        <v>3</v>
      </c>
      <c r="D69" s="2">
        <v>1.5</v>
      </c>
      <c r="E69" s="2">
        <v>0</v>
      </c>
      <c r="F69" s="2">
        <v>317.30999755859375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</row>
    <row r="70" spans="1:13" x14ac:dyDescent="0.2">
      <c r="A70" s="2">
        <v>69</v>
      </c>
      <c r="B70" s="2">
        <v>1</v>
      </c>
      <c r="C70" s="2">
        <v>3</v>
      </c>
      <c r="D70" s="2">
        <v>0.5</v>
      </c>
      <c r="E70" s="2">
        <v>1</v>
      </c>
      <c r="F70" s="2">
        <v>276.92001342773437</v>
      </c>
      <c r="G70" s="2">
        <v>0</v>
      </c>
      <c r="H70" s="2">
        <v>1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</row>
    <row r="71" spans="1:13" x14ac:dyDescent="0.2">
      <c r="A71" s="2">
        <v>70</v>
      </c>
      <c r="B71" s="2">
        <v>0</v>
      </c>
      <c r="C71" s="2">
        <v>3</v>
      </c>
      <c r="D71" s="2">
        <v>1.5</v>
      </c>
      <c r="E71" s="2">
        <v>0</v>
      </c>
      <c r="F71" s="2">
        <v>284.6099853515625</v>
      </c>
      <c r="G71" s="2">
        <v>0</v>
      </c>
      <c r="H71" s="2">
        <v>1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</row>
    <row r="72" spans="1:13" x14ac:dyDescent="0.2">
      <c r="A72" s="2">
        <v>71</v>
      </c>
      <c r="B72" s="2">
        <v>0</v>
      </c>
      <c r="C72" s="2">
        <v>2</v>
      </c>
      <c r="D72" s="2">
        <v>0.87999999523162842</v>
      </c>
      <c r="E72" s="2">
        <v>0</v>
      </c>
      <c r="F72" s="2">
        <v>220.14999389648437</v>
      </c>
      <c r="G72" s="2">
        <v>1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</row>
    <row r="73" spans="1:13" x14ac:dyDescent="0.2">
      <c r="A73" s="2">
        <v>72</v>
      </c>
      <c r="B73" s="2">
        <v>1</v>
      </c>
      <c r="C73" s="2">
        <v>6</v>
      </c>
      <c r="D73" s="2">
        <v>0.5</v>
      </c>
      <c r="E73" s="2">
        <v>1</v>
      </c>
      <c r="F73" s="2">
        <v>391.3800048828125</v>
      </c>
      <c r="G73" s="2">
        <v>0</v>
      </c>
      <c r="H73" s="2">
        <v>0</v>
      </c>
      <c r="I73" s="2">
        <v>0</v>
      </c>
      <c r="J73" s="2">
        <v>0</v>
      </c>
      <c r="K73" s="2">
        <v>1</v>
      </c>
      <c r="L73" s="2">
        <v>0</v>
      </c>
      <c r="M73" s="2">
        <v>0</v>
      </c>
    </row>
    <row r="74" spans="1:13" x14ac:dyDescent="0.2">
      <c r="A74" s="2">
        <v>73</v>
      </c>
      <c r="B74" s="2">
        <v>1</v>
      </c>
      <c r="C74" s="2">
        <v>6</v>
      </c>
      <c r="D74" s="2">
        <v>3.5</v>
      </c>
      <c r="E74" s="2">
        <v>1</v>
      </c>
      <c r="F74" s="2">
        <v>352.20001220703125</v>
      </c>
      <c r="G74" s="2">
        <v>0</v>
      </c>
      <c r="H74" s="2">
        <v>0</v>
      </c>
      <c r="I74" s="2">
        <v>0</v>
      </c>
      <c r="J74" s="2">
        <v>0</v>
      </c>
      <c r="K74" s="2">
        <v>1</v>
      </c>
      <c r="L74" s="2">
        <v>0</v>
      </c>
      <c r="M74" s="2">
        <v>0</v>
      </c>
    </row>
    <row r="75" spans="1:13" x14ac:dyDescent="0.2">
      <c r="A75" s="2">
        <v>74</v>
      </c>
      <c r="B75" s="2">
        <v>1</v>
      </c>
      <c r="C75" s="2">
        <v>7</v>
      </c>
      <c r="D75" s="2">
        <v>1.5399999618530273</v>
      </c>
      <c r="E75" s="2">
        <v>1</v>
      </c>
      <c r="F75" s="2">
        <v>410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>
        <v>0</v>
      </c>
    </row>
    <row r="76" spans="1:13" x14ac:dyDescent="0.2">
      <c r="A76" s="2">
        <v>75</v>
      </c>
      <c r="B76" s="2">
        <v>0</v>
      </c>
      <c r="C76" s="2">
        <v>1</v>
      </c>
      <c r="D76" s="2">
        <v>0.95999997854232788</v>
      </c>
      <c r="E76" s="2">
        <v>0</v>
      </c>
      <c r="F76" s="2">
        <v>209.41999816894531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</row>
    <row r="77" spans="1:13" x14ac:dyDescent="0.2">
      <c r="A77" s="2">
        <v>76</v>
      </c>
      <c r="B77" s="2">
        <v>0</v>
      </c>
      <c r="C77" s="2">
        <v>2</v>
      </c>
      <c r="D77" s="2">
        <v>1.6299999952316284</v>
      </c>
      <c r="E77" s="2">
        <v>0</v>
      </c>
      <c r="F77" s="2">
        <v>253.85000610351563</v>
      </c>
      <c r="G77" s="2">
        <v>1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</row>
    <row r="78" spans="1:13" x14ac:dyDescent="0.2">
      <c r="A78" s="2">
        <v>77</v>
      </c>
      <c r="B78" s="2">
        <v>0</v>
      </c>
      <c r="C78" s="2">
        <v>5</v>
      </c>
      <c r="D78" s="2">
        <v>0.5</v>
      </c>
      <c r="E78" s="2">
        <v>0</v>
      </c>
      <c r="F78" s="2">
        <v>295</v>
      </c>
      <c r="G78" s="2">
        <v>0</v>
      </c>
      <c r="H78" s="2">
        <v>0</v>
      </c>
      <c r="I78" s="2">
        <v>0</v>
      </c>
      <c r="J78" s="2">
        <v>1</v>
      </c>
      <c r="K78" s="2">
        <v>0</v>
      </c>
      <c r="L78" s="2">
        <v>0</v>
      </c>
      <c r="M78" s="2">
        <v>0</v>
      </c>
    </row>
    <row r="79" spans="1:13" x14ac:dyDescent="0.2">
      <c r="A79" s="2">
        <v>78</v>
      </c>
      <c r="B79" s="2">
        <v>0</v>
      </c>
      <c r="C79" s="2">
        <v>4</v>
      </c>
      <c r="D79" s="2">
        <v>0.12999999523162842</v>
      </c>
      <c r="E79" s="2">
        <v>0</v>
      </c>
      <c r="F79" s="2">
        <v>288.45999145507812</v>
      </c>
      <c r="G79" s="2">
        <v>0</v>
      </c>
      <c r="H79" s="2">
        <v>0</v>
      </c>
      <c r="I79" s="2">
        <v>1</v>
      </c>
      <c r="J79" s="2">
        <v>0</v>
      </c>
      <c r="K79" s="2">
        <v>0</v>
      </c>
      <c r="L79" s="2">
        <v>0</v>
      </c>
      <c r="M79" s="2">
        <v>0</v>
      </c>
    </row>
    <row r="80" spans="1:13" x14ac:dyDescent="0.2">
      <c r="A80" s="2">
        <v>79</v>
      </c>
      <c r="B80" s="2">
        <v>1</v>
      </c>
      <c r="C80" s="2">
        <v>5</v>
      </c>
      <c r="D80" s="2">
        <v>3.5</v>
      </c>
      <c r="E80" s="2">
        <v>1</v>
      </c>
      <c r="F80" s="2">
        <v>392.30999755859375</v>
      </c>
      <c r="G80" s="2">
        <v>0</v>
      </c>
      <c r="H80" s="2">
        <v>0</v>
      </c>
      <c r="I80" s="2">
        <v>0</v>
      </c>
      <c r="J80" s="2">
        <v>1</v>
      </c>
      <c r="K80" s="2">
        <v>0</v>
      </c>
      <c r="L80" s="2">
        <v>0</v>
      </c>
      <c r="M80" s="2">
        <v>0</v>
      </c>
    </row>
    <row r="81" spans="1:13" x14ac:dyDescent="0.2">
      <c r="A81" s="2">
        <v>80</v>
      </c>
      <c r="B81" s="2">
        <v>0</v>
      </c>
      <c r="C81" s="2">
        <v>3</v>
      </c>
      <c r="D81" s="2">
        <v>1.5</v>
      </c>
      <c r="E81" s="2">
        <v>0</v>
      </c>
      <c r="F81" s="2">
        <v>275</v>
      </c>
      <c r="G81" s="2">
        <v>0</v>
      </c>
      <c r="H81" s="2">
        <v>1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</row>
    <row r="82" spans="1:13" x14ac:dyDescent="0.2">
      <c r="A82" s="2">
        <v>81</v>
      </c>
      <c r="B82" s="2">
        <v>0</v>
      </c>
      <c r="C82" s="2">
        <v>3</v>
      </c>
      <c r="D82" s="2">
        <v>1.5</v>
      </c>
      <c r="E82" s="2">
        <v>0</v>
      </c>
      <c r="F82" s="2">
        <v>282.70001220703125</v>
      </c>
      <c r="G82" s="2">
        <v>0</v>
      </c>
      <c r="H82" s="2">
        <v>1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</row>
    <row r="83" spans="1:13" x14ac:dyDescent="0.2">
      <c r="A83" s="2">
        <v>82</v>
      </c>
      <c r="B83" s="2">
        <v>0</v>
      </c>
      <c r="C83" s="2">
        <v>1</v>
      </c>
      <c r="D83" s="2">
        <v>0.79000002145767212</v>
      </c>
      <c r="E83" s="2">
        <v>0</v>
      </c>
      <c r="F83" s="2">
        <v>227.30999755859375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</row>
    <row r="84" spans="1:13" x14ac:dyDescent="0.2">
      <c r="A84" s="2">
        <v>83</v>
      </c>
      <c r="B84" s="2">
        <v>1</v>
      </c>
      <c r="C84" s="2">
        <v>7</v>
      </c>
      <c r="D84" s="2">
        <v>5</v>
      </c>
      <c r="E84" s="2">
        <v>1</v>
      </c>
      <c r="F84" s="2">
        <v>413.47000122070312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>
        <v>0</v>
      </c>
    </row>
    <row r="85" spans="1:13" x14ac:dyDescent="0.2">
      <c r="A85" s="2">
        <v>84</v>
      </c>
      <c r="B85" s="2">
        <v>1</v>
      </c>
      <c r="C85" s="2">
        <v>7</v>
      </c>
      <c r="D85" s="2">
        <v>5</v>
      </c>
      <c r="E85" s="2">
        <v>1</v>
      </c>
      <c r="F85" s="2">
        <v>506.25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1</v>
      </c>
      <c r="M85" s="2">
        <v>0</v>
      </c>
    </row>
    <row r="86" spans="1:13" x14ac:dyDescent="0.2">
      <c r="A86" s="2">
        <v>85</v>
      </c>
      <c r="B86" s="2">
        <v>0</v>
      </c>
      <c r="C86" s="2">
        <v>4</v>
      </c>
      <c r="D86" s="2">
        <v>0.12999999523162842</v>
      </c>
      <c r="E86" s="2">
        <v>0</v>
      </c>
      <c r="F86" s="2">
        <v>243.24000549316406</v>
      </c>
      <c r="G86" s="2">
        <v>0</v>
      </c>
      <c r="H86" s="2">
        <v>0</v>
      </c>
      <c r="I86" s="2">
        <v>1</v>
      </c>
      <c r="J86" s="2">
        <v>0</v>
      </c>
      <c r="K86" s="2">
        <v>0</v>
      </c>
      <c r="L86" s="2">
        <v>0</v>
      </c>
      <c r="M86" s="2">
        <v>0</v>
      </c>
    </row>
    <row r="87" spans="1:13" x14ac:dyDescent="0.2">
      <c r="A87" s="2">
        <v>86</v>
      </c>
      <c r="B87" s="2">
        <v>1</v>
      </c>
      <c r="C87" s="2">
        <v>8</v>
      </c>
      <c r="D87" s="2">
        <v>3.2899999618530273</v>
      </c>
      <c r="E87" s="2">
        <v>1</v>
      </c>
      <c r="F87" s="2">
        <v>500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1</v>
      </c>
    </row>
    <row r="88" spans="1:13" x14ac:dyDescent="0.2">
      <c r="A88" s="2">
        <v>87</v>
      </c>
      <c r="B88" s="2">
        <v>1</v>
      </c>
      <c r="C88" s="2">
        <v>5</v>
      </c>
      <c r="D88" s="2">
        <v>0.37999999523162842</v>
      </c>
      <c r="E88" s="2">
        <v>1</v>
      </c>
      <c r="F88" s="2">
        <v>268.6099853515625</v>
      </c>
      <c r="G88" s="2">
        <v>0</v>
      </c>
      <c r="H88" s="2">
        <v>0</v>
      </c>
      <c r="I88" s="2">
        <v>0</v>
      </c>
      <c r="J88" s="2">
        <v>1</v>
      </c>
      <c r="K88" s="2">
        <v>0</v>
      </c>
      <c r="L88" s="2">
        <v>0</v>
      </c>
      <c r="M88" s="2">
        <v>0</v>
      </c>
    </row>
    <row r="89" spans="1:13" x14ac:dyDescent="0.2">
      <c r="A89" s="2">
        <v>88</v>
      </c>
      <c r="B89" s="2">
        <v>0</v>
      </c>
      <c r="C89" s="2">
        <v>2</v>
      </c>
      <c r="D89" s="2">
        <v>1.5</v>
      </c>
      <c r="E89" s="2">
        <v>0</v>
      </c>
      <c r="F89" s="2">
        <v>271.16000366210937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</row>
    <row r="90" spans="1:13" x14ac:dyDescent="0.2">
      <c r="A90" s="2">
        <v>89</v>
      </c>
      <c r="B90" s="2">
        <v>1</v>
      </c>
      <c r="C90" s="2">
        <v>3</v>
      </c>
      <c r="D90" s="2">
        <v>0.5</v>
      </c>
      <c r="E90" s="2">
        <v>1</v>
      </c>
      <c r="F90" s="2">
        <v>267</v>
      </c>
      <c r="G90" s="2">
        <v>0</v>
      </c>
      <c r="H90" s="2">
        <v>1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</row>
    <row r="91" spans="1:13" x14ac:dyDescent="0.2">
      <c r="A91" s="2">
        <v>90</v>
      </c>
      <c r="B91" s="2">
        <v>0</v>
      </c>
      <c r="C91" s="2">
        <v>4</v>
      </c>
      <c r="D91" s="2">
        <v>0.12999999523162842</v>
      </c>
      <c r="E91" s="2">
        <v>0</v>
      </c>
      <c r="F91" s="2">
        <v>298.07998657226562</v>
      </c>
      <c r="G91" s="2">
        <v>0</v>
      </c>
      <c r="H91" s="2">
        <v>0</v>
      </c>
      <c r="I91" s="2">
        <v>1</v>
      </c>
      <c r="J91" s="2">
        <v>0</v>
      </c>
      <c r="K91" s="2">
        <v>0</v>
      </c>
      <c r="L91" s="2">
        <v>0</v>
      </c>
      <c r="M91" s="2">
        <v>0</v>
      </c>
    </row>
    <row r="92" spans="1:13" x14ac:dyDescent="0.2">
      <c r="A92" s="2">
        <v>91</v>
      </c>
      <c r="B92" s="2">
        <v>0</v>
      </c>
      <c r="C92" s="2">
        <v>4</v>
      </c>
      <c r="D92" s="2">
        <v>0.5</v>
      </c>
      <c r="E92" s="2">
        <v>0</v>
      </c>
      <c r="F92" s="2">
        <v>275</v>
      </c>
      <c r="G92" s="2">
        <v>0</v>
      </c>
      <c r="H92" s="2">
        <v>0</v>
      </c>
      <c r="I92" s="2">
        <v>1</v>
      </c>
      <c r="J92" s="2">
        <v>0</v>
      </c>
      <c r="K92" s="2">
        <v>0</v>
      </c>
      <c r="L92" s="2">
        <v>0</v>
      </c>
      <c r="M92" s="2">
        <v>0</v>
      </c>
    </row>
    <row r="93" spans="1:13" x14ac:dyDescent="0.2">
      <c r="A93" s="2">
        <v>92</v>
      </c>
      <c r="B93" s="2">
        <v>0</v>
      </c>
      <c r="C93" s="2">
        <v>5</v>
      </c>
      <c r="D93" s="2">
        <v>1.5</v>
      </c>
      <c r="E93" s="2">
        <v>0</v>
      </c>
      <c r="F93" s="2">
        <v>297.5</v>
      </c>
      <c r="G93" s="2">
        <v>0</v>
      </c>
      <c r="H93" s="2">
        <v>0</v>
      </c>
      <c r="I93" s="2">
        <v>0</v>
      </c>
      <c r="J93" s="2">
        <v>1</v>
      </c>
      <c r="K93" s="2">
        <v>0</v>
      </c>
      <c r="L93" s="2">
        <v>0</v>
      </c>
      <c r="M93" s="2">
        <v>0</v>
      </c>
    </row>
    <row r="94" spans="1:13" x14ac:dyDescent="0.2">
      <c r="A94" s="2">
        <v>93</v>
      </c>
      <c r="B94" s="2">
        <v>0</v>
      </c>
      <c r="C94" s="2">
        <v>2</v>
      </c>
      <c r="D94" s="2">
        <v>2.5</v>
      </c>
      <c r="E94" s="2">
        <v>0</v>
      </c>
      <c r="F94" s="2">
        <v>229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</row>
    <row r="95" spans="1:13" x14ac:dyDescent="0.2">
      <c r="A95" s="2">
        <v>94</v>
      </c>
      <c r="B95" s="2">
        <v>0</v>
      </c>
      <c r="C95" s="2">
        <v>3</v>
      </c>
      <c r="D95" s="2">
        <v>0.5</v>
      </c>
      <c r="E95" s="2">
        <v>0</v>
      </c>
      <c r="F95" s="2">
        <v>265.3900146484375</v>
      </c>
      <c r="G95" s="2">
        <v>0</v>
      </c>
      <c r="H95" s="2">
        <v>1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</row>
    <row r="96" spans="1:13" x14ac:dyDescent="0.2">
      <c r="A96" s="2">
        <v>95</v>
      </c>
      <c r="B96" s="2">
        <v>0</v>
      </c>
      <c r="C96" s="2">
        <v>2</v>
      </c>
      <c r="D96" s="2">
        <v>1.2100000381469727</v>
      </c>
      <c r="E96" s="2">
        <v>0</v>
      </c>
      <c r="F96" s="2">
        <v>234</v>
      </c>
      <c r="G96" s="2">
        <v>1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</row>
    <row r="97" spans="1:13" x14ac:dyDescent="0.2">
      <c r="A97" s="2">
        <v>96</v>
      </c>
      <c r="B97" s="2">
        <v>0</v>
      </c>
      <c r="C97" s="2">
        <v>1</v>
      </c>
      <c r="D97" s="2">
        <v>0.5</v>
      </c>
      <c r="E97" s="2">
        <v>0</v>
      </c>
      <c r="F97" s="2">
        <v>262.67999267578125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</row>
    <row r="98" spans="1:13" x14ac:dyDescent="0.2">
      <c r="A98" s="2">
        <v>97</v>
      </c>
      <c r="B98" s="2">
        <v>1</v>
      </c>
      <c r="C98" s="2">
        <v>7</v>
      </c>
      <c r="D98" s="2">
        <v>1.5</v>
      </c>
      <c r="E98" s="2">
        <v>1</v>
      </c>
      <c r="F98" s="2">
        <v>370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1</v>
      </c>
      <c r="M98" s="2">
        <v>0</v>
      </c>
    </row>
    <row r="99" spans="1:13" x14ac:dyDescent="0.2">
      <c r="A99" s="2">
        <v>98</v>
      </c>
      <c r="B99" s="2">
        <v>0</v>
      </c>
      <c r="C99" s="2">
        <v>1</v>
      </c>
      <c r="D99" s="2">
        <v>4.5</v>
      </c>
      <c r="E99" s="2">
        <v>0</v>
      </c>
      <c r="F99" s="2">
        <v>259.6199951171875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</row>
    <row r="100" spans="1:13" x14ac:dyDescent="0.2">
      <c r="A100" s="2">
        <v>99</v>
      </c>
      <c r="B100" s="2">
        <v>0</v>
      </c>
      <c r="C100" s="2">
        <v>2</v>
      </c>
      <c r="D100" s="2">
        <v>2.5</v>
      </c>
      <c r="E100" s="2">
        <v>0</v>
      </c>
      <c r="F100" s="2">
        <v>265</v>
      </c>
      <c r="G100" s="2">
        <v>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</row>
    <row r="101" spans="1:13" x14ac:dyDescent="0.2">
      <c r="A101" s="2">
        <v>100</v>
      </c>
      <c r="B101" s="2">
        <v>0</v>
      </c>
      <c r="C101" s="2">
        <v>2</v>
      </c>
      <c r="D101" s="2">
        <v>0.12999999523162842</v>
      </c>
      <c r="E101" s="2">
        <v>0</v>
      </c>
      <c r="F101" s="2">
        <v>260.07998657226562</v>
      </c>
      <c r="G101" s="2">
        <v>1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</row>
    <row r="102" spans="1:13" x14ac:dyDescent="0.2">
      <c r="A102" s="2">
        <v>101</v>
      </c>
      <c r="B102" s="2">
        <v>1</v>
      </c>
      <c r="C102" s="2">
        <v>3</v>
      </c>
      <c r="D102" s="2">
        <v>2.5</v>
      </c>
      <c r="E102" s="2">
        <v>1</v>
      </c>
      <c r="F102" s="2">
        <v>273.07998657226562</v>
      </c>
      <c r="G102" s="2"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</row>
    <row r="103" spans="1:13" x14ac:dyDescent="0.2">
      <c r="A103" s="2">
        <v>102</v>
      </c>
      <c r="B103" s="2">
        <v>1</v>
      </c>
      <c r="C103" s="2">
        <v>8</v>
      </c>
      <c r="D103" s="2">
        <v>4.5</v>
      </c>
      <c r="E103" s="2">
        <v>1</v>
      </c>
      <c r="F103" s="2">
        <v>409.6199951171875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1</v>
      </c>
    </row>
    <row r="104" spans="1:13" x14ac:dyDescent="0.2">
      <c r="A104" s="2">
        <v>103</v>
      </c>
      <c r="B104" s="2">
        <v>0</v>
      </c>
      <c r="C104" s="2">
        <v>5</v>
      </c>
      <c r="D104" s="2">
        <v>0.5</v>
      </c>
      <c r="E104" s="2">
        <v>0</v>
      </c>
      <c r="F104" s="2">
        <v>270</v>
      </c>
      <c r="G104" s="2">
        <v>0</v>
      </c>
      <c r="H104" s="2">
        <v>0</v>
      </c>
      <c r="I104" s="2">
        <v>0</v>
      </c>
      <c r="J104" s="2">
        <v>1</v>
      </c>
      <c r="K104" s="2">
        <v>0</v>
      </c>
      <c r="L104" s="2">
        <v>0</v>
      </c>
      <c r="M104" s="2">
        <v>0</v>
      </c>
    </row>
    <row r="105" spans="1:13" x14ac:dyDescent="0.2">
      <c r="A105" s="2">
        <v>104</v>
      </c>
      <c r="B105" s="2">
        <v>0</v>
      </c>
      <c r="C105" s="2">
        <v>1</v>
      </c>
      <c r="D105" s="2">
        <v>0.20999999344348907</v>
      </c>
      <c r="E105" s="2">
        <v>0</v>
      </c>
      <c r="F105" s="2">
        <v>210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</row>
    <row r="106" spans="1:13" x14ac:dyDescent="0.2">
      <c r="A106" s="2">
        <v>105</v>
      </c>
      <c r="B106" s="2">
        <v>0</v>
      </c>
      <c r="C106" s="2">
        <v>4</v>
      </c>
      <c r="D106" s="2">
        <v>0.5</v>
      </c>
      <c r="E106" s="2">
        <v>0</v>
      </c>
      <c r="F106" s="2">
        <v>243.24000549316406</v>
      </c>
      <c r="G106" s="2">
        <v>0</v>
      </c>
      <c r="H106" s="2">
        <v>0</v>
      </c>
      <c r="I106" s="2">
        <v>1</v>
      </c>
      <c r="J106" s="2">
        <v>0</v>
      </c>
      <c r="K106" s="2">
        <v>0</v>
      </c>
      <c r="L106" s="2">
        <v>0</v>
      </c>
      <c r="M106" s="2">
        <v>0</v>
      </c>
    </row>
    <row r="107" spans="1:13" x14ac:dyDescent="0.2">
      <c r="A107" s="2">
        <v>106</v>
      </c>
      <c r="B107" s="2">
        <v>1</v>
      </c>
      <c r="C107" s="2">
        <v>7</v>
      </c>
      <c r="D107" s="2">
        <v>0.5</v>
      </c>
      <c r="E107" s="2">
        <v>1</v>
      </c>
      <c r="F107" s="2">
        <v>355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1</v>
      </c>
      <c r="M107" s="2">
        <v>0</v>
      </c>
    </row>
    <row r="108" spans="1:13" x14ac:dyDescent="0.2">
      <c r="A108" s="2">
        <v>107</v>
      </c>
      <c r="B108" s="2">
        <v>0</v>
      </c>
      <c r="C108" s="2">
        <v>3</v>
      </c>
      <c r="D108" s="2">
        <v>1.5</v>
      </c>
      <c r="E108" s="2">
        <v>0</v>
      </c>
      <c r="F108" s="2">
        <v>272</v>
      </c>
      <c r="G108" s="2">
        <v>0</v>
      </c>
      <c r="H108" s="2">
        <v>1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</row>
    <row r="109" spans="1:13" x14ac:dyDescent="0.2">
      <c r="A109" s="2">
        <v>108</v>
      </c>
      <c r="B109" s="2">
        <v>1</v>
      </c>
      <c r="C109" s="2">
        <v>7</v>
      </c>
      <c r="D109" s="2">
        <v>5</v>
      </c>
      <c r="E109" s="2">
        <v>1</v>
      </c>
      <c r="F109" s="2">
        <v>390.5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1</v>
      </c>
      <c r="M109" s="2">
        <v>0</v>
      </c>
    </row>
    <row r="110" spans="1:13" x14ac:dyDescent="0.2">
      <c r="A110" s="2">
        <v>109</v>
      </c>
      <c r="B110" s="2">
        <v>0</v>
      </c>
      <c r="C110" s="2">
        <v>2</v>
      </c>
      <c r="D110" s="2">
        <v>1.2899999618530273</v>
      </c>
      <c r="E110" s="2">
        <v>0</v>
      </c>
      <c r="F110" s="2">
        <v>241.16000366210937</v>
      </c>
      <c r="G110" s="2">
        <v>1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</row>
    <row r="111" spans="1:13" x14ac:dyDescent="0.2">
      <c r="A111" s="2">
        <v>110</v>
      </c>
      <c r="B111" s="2">
        <v>1</v>
      </c>
      <c r="C111" s="2">
        <v>6</v>
      </c>
      <c r="D111" s="2">
        <v>2.9600000381469727</v>
      </c>
      <c r="E111" s="2">
        <v>1</v>
      </c>
      <c r="F111" s="2">
        <v>319.239990234375</v>
      </c>
      <c r="G111" s="2">
        <v>0</v>
      </c>
      <c r="H111" s="2">
        <v>0</v>
      </c>
      <c r="I111" s="2">
        <v>0</v>
      </c>
      <c r="J111" s="2">
        <v>0</v>
      </c>
      <c r="K111" s="2">
        <v>1</v>
      </c>
      <c r="L111" s="2">
        <v>0</v>
      </c>
      <c r="M111" s="2">
        <v>0</v>
      </c>
    </row>
    <row r="112" spans="1:13" x14ac:dyDescent="0.2">
      <c r="A112" s="2">
        <v>111</v>
      </c>
      <c r="B112" s="2">
        <v>1</v>
      </c>
      <c r="C112" s="2">
        <v>8</v>
      </c>
      <c r="D112" s="2">
        <v>5</v>
      </c>
      <c r="E112" s="2">
        <v>1</v>
      </c>
      <c r="F112" s="2">
        <v>425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1</v>
      </c>
    </row>
    <row r="113" spans="1:13" x14ac:dyDescent="0.2">
      <c r="A113" s="2">
        <v>112</v>
      </c>
      <c r="B113" s="2">
        <v>0</v>
      </c>
      <c r="C113" s="2">
        <v>6</v>
      </c>
      <c r="D113" s="2">
        <v>0.5</v>
      </c>
      <c r="E113" s="2">
        <v>0</v>
      </c>
      <c r="F113" s="2">
        <v>298.07998657226562</v>
      </c>
      <c r="G113" s="2">
        <v>0</v>
      </c>
      <c r="H113" s="2">
        <v>0</v>
      </c>
      <c r="I113" s="2">
        <v>0</v>
      </c>
      <c r="J113" s="2">
        <v>0</v>
      </c>
      <c r="K113" s="2">
        <v>1</v>
      </c>
      <c r="L113" s="2">
        <v>0</v>
      </c>
      <c r="M113" s="2">
        <v>0</v>
      </c>
    </row>
    <row r="114" spans="1:13" x14ac:dyDescent="0.2">
      <c r="A114" s="2">
        <v>113</v>
      </c>
      <c r="B114" s="2">
        <v>0</v>
      </c>
      <c r="C114" s="2">
        <v>1</v>
      </c>
      <c r="D114" s="2">
        <v>1.0399999618530273</v>
      </c>
      <c r="E114" s="2">
        <v>0</v>
      </c>
      <c r="F114" s="2">
        <v>200.77000427246094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</row>
    <row r="115" spans="1:13" x14ac:dyDescent="0.2">
      <c r="A115" s="2">
        <v>114</v>
      </c>
      <c r="B115" s="2">
        <v>0</v>
      </c>
      <c r="C115" s="2">
        <v>7</v>
      </c>
      <c r="D115" s="2">
        <v>2.5</v>
      </c>
      <c r="E115" s="2">
        <v>0</v>
      </c>
      <c r="F115" s="2">
        <v>334.6199951171875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1</v>
      </c>
      <c r="M115" s="2">
        <v>0</v>
      </c>
    </row>
    <row r="116" spans="1:13" x14ac:dyDescent="0.2">
      <c r="A116" s="2">
        <v>115</v>
      </c>
      <c r="B116" s="2">
        <v>1</v>
      </c>
      <c r="C116" s="2">
        <v>6</v>
      </c>
      <c r="D116" s="2">
        <v>0.5</v>
      </c>
      <c r="E116" s="2">
        <v>1</v>
      </c>
      <c r="F116" s="2">
        <v>378.45999145507812</v>
      </c>
      <c r="G116" s="2">
        <v>0</v>
      </c>
      <c r="H116" s="2">
        <v>0</v>
      </c>
      <c r="I116" s="2">
        <v>0</v>
      </c>
      <c r="J116" s="2">
        <v>0</v>
      </c>
      <c r="K116" s="2">
        <v>1</v>
      </c>
      <c r="L116" s="2">
        <v>0</v>
      </c>
      <c r="M116" s="2">
        <v>0</v>
      </c>
    </row>
    <row r="117" spans="1:13" x14ac:dyDescent="0.2">
      <c r="A117" s="2">
        <v>116</v>
      </c>
      <c r="B117" s="2">
        <v>0</v>
      </c>
      <c r="C117" s="2">
        <v>3</v>
      </c>
      <c r="D117" s="2">
        <v>1.5</v>
      </c>
      <c r="E117" s="2">
        <v>0</v>
      </c>
      <c r="F117" s="2">
        <v>280</v>
      </c>
      <c r="G117" s="2">
        <v>0</v>
      </c>
      <c r="H117" s="2">
        <v>1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</row>
    <row r="118" spans="1:13" x14ac:dyDescent="0.2">
      <c r="A118" s="2">
        <v>117</v>
      </c>
      <c r="B118" s="2">
        <v>0</v>
      </c>
      <c r="C118" s="2">
        <v>2</v>
      </c>
      <c r="D118" s="2">
        <v>2.5</v>
      </c>
      <c r="E118" s="2">
        <v>0</v>
      </c>
      <c r="F118" s="2">
        <v>252</v>
      </c>
      <c r="G118" s="2">
        <v>1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</row>
    <row r="119" spans="1:13" x14ac:dyDescent="0.2">
      <c r="A119" s="2">
        <v>118</v>
      </c>
      <c r="B119" s="2">
        <v>0</v>
      </c>
      <c r="C119" s="2">
        <v>2</v>
      </c>
      <c r="D119" s="2">
        <v>1.5</v>
      </c>
      <c r="E119" s="2">
        <v>0</v>
      </c>
      <c r="F119" s="2">
        <v>256.73001098632812</v>
      </c>
      <c r="G119" s="2">
        <v>1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</row>
    <row r="120" spans="1:13" x14ac:dyDescent="0.2">
      <c r="A120" s="2">
        <v>119</v>
      </c>
      <c r="B120" s="2">
        <v>0</v>
      </c>
      <c r="C120" s="2">
        <v>2</v>
      </c>
      <c r="D120" s="2">
        <v>0.5</v>
      </c>
      <c r="E120" s="2">
        <v>0</v>
      </c>
      <c r="F120" s="2">
        <v>250</v>
      </c>
      <c r="G120" s="2">
        <v>1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</row>
    <row r="121" spans="1:13" x14ac:dyDescent="0.2">
      <c r="A121" s="2">
        <v>120</v>
      </c>
      <c r="B121" s="2">
        <v>0</v>
      </c>
      <c r="C121" s="2">
        <v>2</v>
      </c>
      <c r="D121" s="2">
        <v>2.5</v>
      </c>
      <c r="E121" s="2">
        <v>0</v>
      </c>
      <c r="F121" s="2">
        <v>229</v>
      </c>
      <c r="G121" s="2">
        <v>1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</row>
    <row r="122" spans="1:13" x14ac:dyDescent="0.2">
      <c r="A122" s="2">
        <v>121</v>
      </c>
      <c r="B122" s="2">
        <v>0</v>
      </c>
      <c r="C122" s="2">
        <v>4</v>
      </c>
      <c r="D122" s="2">
        <v>0.5</v>
      </c>
      <c r="E122" s="2">
        <v>0</v>
      </c>
      <c r="F122" s="2">
        <v>300</v>
      </c>
      <c r="G122" s="2">
        <v>0</v>
      </c>
      <c r="H122" s="2">
        <v>0</v>
      </c>
      <c r="I122" s="2">
        <v>1</v>
      </c>
      <c r="J122" s="2">
        <v>0</v>
      </c>
      <c r="K122" s="2">
        <v>0</v>
      </c>
      <c r="L122" s="2">
        <v>0</v>
      </c>
      <c r="M122" s="2">
        <v>0</v>
      </c>
    </row>
    <row r="123" spans="1:13" x14ac:dyDescent="0.2">
      <c r="A123" s="2">
        <v>122</v>
      </c>
      <c r="B123" s="2">
        <v>0</v>
      </c>
      <c r="C123" s="2">
        <v>2</v>
      </c>
      <c r="D123" s="2">
        <v>1.0399999618530273</v>
      </c>
      <c r="E123" s="2">
        <v>0</v>
      </c>
      <c r="F123" s="2">
        <v>260</v>
      </c>
      <c r="G123" s="2">
        <v>1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</row>
    <row r="124" spans="1:13" x14ac:dyDescent="0.2">
      <c r="A124" s="2">
        <v>123</v>
      </c>
      <c r="B124" s="2">
        <v>1</v>
      </c>
      <c r="C124" s="2">
        <v>7</v>
      </c>
      <c r="D124" s="2">
        <v>5</v>
      </c>
      <c r="E124" s="2">
        <v>1</v>
      </c>
      <c r="F124" s="2">
        <v>475.97000122070312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>
        <v>0</v>
      </c>
    </row>
    <row r="125" spans="1:13" x14ac:dyDescent="0.2">
      <c r="A125" s="2">
        <v>124</v>
      </c>
      <c r="B125" s="2">
        <v>1</v>
      </c>
      <c r="C125" s="2">
        <v>8</v>
      </c>
      <c r="D125" s="2">
        <v>5</v>
      </c>
      <c r="E125" s="2">
        <v>1</v>
      </c>
      <c r="F125" s="2">
        <v>425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1</v>
      </c>
    </row>
    <row r="126" spans="1:13" x14ac:dyDescent="0.2">
      <c r="A126" s="2">
        <v>125</v>
      </c>
      <c r="B126" s="2">
        <v>0</v>
      </c>
      <c r="C126" s="2">
        <v>5</v>
      </c>
      <c r="D126" s="2">
        <v>0.5</v>
      </c>
      <c r="E126" s="2">
        <v>0</v>
      </c>
      <c r="F126" s="2">
        <v>303.85000610351562</v>
      </c>
      <c r="G126" s="2">
        <v>0</v>
      </c>
      <c r="H126" s="2">
        <v>0</v>
      </c>
      <c r="I126" s="2">
        <v>0</v>
      </c>
      <c r="J126" s="2">
        <v>1</v>
      </c>
      <c r="K126" s="2">
        <v>0</v>
      </c>
      <c r="L126" s="2">
        <v>0</v>
      </c>
      <c r="M126" s="2">
        <v>0</v>
      </c>
    </row>
    <row r="127" spans="1:13" x14ac:dyDescent="0.2">
      <c r="A127" s="2">
        <v>126</v>
      </c>
      <c r="B127" s="2">
        <v>1</v>
      </c>
      <c r="C127" s="2">
        <v>7</v>
      </c>
      <c r="D127" s="2">
        <v>0.54000002145767212</v>
      </c>
      <c r="E127" s="2">
        <v>1</v>
      </c>
      <c r="F127" s="2">
        <v>391.33999633789062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1</v>
      </c>
      <c r="M127" s="2">
        <v>0</v>
      </c>
    </row>
    <row r="128" spans="1:13" x14ac:dyDescent="0.2">
      <c r="A128" s="2">
        <v>127</v>
      </c>
      <c r="B128" s="2">
        <v>0</v>
      </c>
      <c r="C128" s="2">
        <v>2</v>
      </c>
      <c r="D128" s="2">
        <v>1.7899999618530273</v>
      </c>
      <c r="E128" s="2">
        <v>0</v>
      </c>
      <c r="F128" s="2">
        <v>236.55000305175781</v>
      </c>
      <c r="G128" s="2">
        <v>1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</row>
    <row r="129" spans="1:13" x14ac:dyDescent="0.2">
      <c r="A129" s="2">
        <v>128</v>
      </c>
      <c r="B129" s="2">
        <v>1</v>
      </c>
      <c r="C129" s="2">
        <v>7</v>
      </c>
      <c r="D129" s="2">
        <v>4.5</v>
      </c>
      <c r="E129" s="2">
        <v>1</v>
      </c>
      <c r="F129" s="2">
        <v>421.16000366210937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>
        <v>0</v>
      </c>
    </row>
    <row r="130" spans="1:13" x14ac:dyDescent="0.2">
      <c r="A130" s="2">
        <v>129</v>
      </c>
      <c r="B130" s="2">
        <v>0</v>
      </c>
      <c r="C130" s="2">
        <v>2</v>
      </c>
      <c r="D130" s="2">
        <v>1.2100000381469727</v>
      </c>
      <c r="E130" s="2">
        <v>0</v>
      </c>
      <c r="F130" s="2">
        <v>262.5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</row>
    <row r="131" spans="1:13" x14ac:dyDescent="0.2">
      <c r="A131" s="2">
        <v>130</v>
      </c>
      <c r="B131" s="2">
        <v>0</v>
      </c>
      <c r="C131" s="2">
        <v>2</v>
      </c>
      <c r="D131" s="2">
        <v>0.5</v>
      </c>
      <c r="E131" s="2">
        <v>0</v>
      </c>
      <c r="F131" s="2">
        <v>269.239990234375</v>
      </c>
      <c r="G131" s="2">
        <v>1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</row>
    <row r="132" spans="1:13" x14ac:dyDescent="0.2">
      <c r="A132" s="2">
        <v>131</v>
      </c>
      <c r="B132" s="2">
        <v>1</v>
      </c>
      <c r="C132" s="2">
        <v>7</v>
      </c>
      <c r="D132" s="2">
        <v>5</v>
      </c>
      <c r="E132" s="2">
        <v>1</v>
      </c>
      <c r="F132" s="2">
        <v>446.16000366210937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2">
        <v>0</v>
      </c>
    </row>
    <row r="133" spans="1:13" x14ac:dyDescent="0.2">
      <c r="A133" s="2">
        <v>132</v>
      </c>
      <c r="B133" s="2">
        <v>0</v>
      </c>
      <c r="C133" s="2">
        <v>4</v>
      </c>
      <c r="D133" s="2">
        <v>2.2100000381469727</v>
      </c>
      <c r="E133" s="2">
        <v>0</v>
      </c>
      <c r="F133" s="2">
        <v>269.23001098632812</v>
      </c>
      <c r="G133" s="2">
        <v>0</v>
      </c>
      <c r="H133" s="2">
        <v>0</v>
      </c>
      <c r="I133" s="2">
        <v>1</v>
      </c>
      <c r="J133" s="2">
        <v>0</v>
      </c>
      <c r="K133" s="2">
        <v>0</v>
      </c>
      <c r="L133" s="2">
        <v>0</v>
      </c>
      <c r="M133" s="2">
        <v>0</v>
      </c>
    </row>
    <row r="134" spans="1:13" x14ac:dyDescent="0.2">
      <c r="A134" s="2">
        <v>133</v>
      </c>
      <c r="B134" s="2">
        <v>1</v>
      </c>
      <c r="C134" s="2">
        <v>7</v>
      </c>
      <c r="D134" s="2">
        <v>3.5</v>
      </c>
      <c r="E134" s="2">
        <v>1</v>
      </c>
      <c r="F134" s="2">
        <v>410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1</v>
      </c>
      <c r="M134" s="2">
        <v>0</v>
      </c>
    </row>
    <row r="135" spans="1:13" x14ac:dyDescent="0.2">
      <c r="A135" s="2">
        <v>134</v>
      </c>
      <c r="B135" s="2">
        <v>0</v>
      </c>
      <c r="C135" s="2">
        <v>7</v>
      </c>
      <c r="D135" s="2">
        <v>0.5</v>
      </c>
      <c r="E135" s="2">
        <v>0</v>
      </c>
      <c r="F135" s="2">
        <v>341.42999267578125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1</v>
      </c>
      <c r="M135" s="2">
        <v>0</v>
      </c>
    </row>
    <row r="136" spans="1:13" x14ac:dyDescent="0.2">
      <c r="A136" s="2">
        <v>135</v>
      </c>
      <c r="B136" s="2">
        <v>0</v>
      </c>
      <c r="C136" s="2">
        <v>1</v>
      </c>
      <c r="D136" s="2">
        <v>1.1299999952316284</v>
      </c>
      <c r="E136" s="2">
        <v>0</v>
      </c>
      <c r="F136" s="2">
        <v>196.16000366210937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</row>
    <row r="137" spans="1:13" x14ac:dyDescent="0.2">
      <c r="A137" s="2">
        <v>136</v>
      </c>
      <c r="B137" s="2">
        <v>0</v>
      </c>
      <c r="C137" s="2">
        <v>5</v>
      </c>
      <c r="D137" s="2">
        <v>0.79000002145767212</v>
      </c>
      <c r="E137" s="2">
        <v>0</v>
      </c>
      <c r="F137" s="2">
        <v>301.92999267578125</v>
      </c>
      <c r="G137" s="2">
        <v>0</v>
      </c>
      <c r="H137" s="2">
        <v>0</v>
      </c>
      <c r="I137" s="2">
        <v>0</v>
      </c>
      <c r="J137" s="2">
        <v>1</v>
      </c>
      <c r="K137" s="2">
        <v>0</v>
      </c>
      <c r="L137" s="2">
        <v>0</v>
      </c>
      <c r="M137" s="2">
        <v>0</v>
      </c>
    </row>
    <row r="138" spans="1:13" x14ac:dyDescent="0.2">
      <c r="A138" s="2">
        <v>137</v>
      </c>
      <c r="B138" s="2">
        <v>1</v>
      </c>
      <c r="C138" s="2">
        <v>8</v>
      </c>
      <c r="D138" s="2">
        <v>5</v>
      </c>
      <c r="E138" s="2">
        <v>1</v>
      </c>
      <c r="F138" s="2">
        <v>517.30999755859375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1</v>
      </c>
    </row>
    <row r="139" spans="1:13" x14ac:dyDescent="0.2">
      <c r="A139" s="2">
        <v>138</v>
      </c>
      <c r="B139" s="2">
        <v>1</v>
      </c>
      <c r="C139" s="2">
        <v>5</v>
      </c>
      <c r="D139" s="2">
        <v>5</v>
      </c>
      <c r="E139" s="2">
        <v>1</v>
      </c>
      <c r="F139" s="2">
        <v>392.30999755859375</v>
      </c>
      <c r="G139" s="2">
        <v>0</v>
      </c>
      <c r="H139" s="2">
        <v>0</v>
      </c>
      <c r="I139" s="2">
        <v>0</v>
      </c>
      <c r="J139" s="2">
        <v>1</v>
      </c>
      <c r="K139" s="2">
        <v>0</v>
      </c>
      <c r="L139" s="2">
        <v>0</v>
      </c>
      <c r="M139" s="2">
        <v>0</v>
      </c>
    </row>
    <row r="140" spans="1:13" x14ac:dyDescent="0.2">
      <c r="A140" s="2">
        <v>139</v>
      </c>
      <c r="B140" s="2">
        <v>0</v>
      </c>
      <c r="C140" s="2">
        <v>2</v>
      </c>
      <c r="D140" s="2">
        <v>1.2100000381469727</v>
      </c>
      <c r="E140" s="2">
        <v>0</v>
      </c>
      <c r="F140" s="2">
        <v>267.30999755859375</v>
      </c>
      <c r="G140" s="2">
        <v>1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</row>
    <row r="141" spans="1:13" x14ac:dyDescent="0.2">
      <c r="A141" s="2">
        <v>140</v>
      </c>
      <c r="B141" s="2">
        <v>0</v>
      </c>
      <c r="C141" s="2">
        <v>1</v>
      </c>
      <c r="D141" s="2">
        <v>0.5</v>
      </c>
      <c r="E141" s="2">
        <v>0</v>
      </c>
      <c r="F141" s="2">
        <v>204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</row>
    <row r="142" spans="1:13" x14ac:dyDescent="0.2">
      <c r="A142" s="2">
        <v>141</v>
      </c>
      <c r="B142" s="2">
        <v>0</v>
      </c>
      <c r="C142" s="2">
        <v>6</v>
      </c>
      <c r="D142" s="2">
        <v>1.5</v>
      </c>
      <c r="E142" s="2">
        <v>0</v>
      </c>
      <c r="F142" s="2">
        <v>333.85000610351562</v>
      </c>
      <c r="G142" s="2">
        <v>0</v>
      </c>
      <c r="H142" s="2">
        <v>0</v>
      </c>
      <c r="I142" s="2">
        <v>0</v>
      </c>
      <c r="J142" s="2">
        <v>0</v>
      </c>
      <c r="K142" s="2">
        <v>1</v>
      </c>
      <c r="L142" s="2">
        <v>0</v>
      </c>
      <c r="M142" s="2">
        <v>0</v>
      </c>
    </row>
    <row r="143" spans="1:13" x14ac:dyDescent="0.2">
      <c r="A143" s="2">
        <v>142</v>
      </c>
      <c r="B143" s="2">
        <v>0</v>
      </c>
      <c r="C143" s="2">
        <v>4</v>
      </c>
      <c r="D143" s="2">
        <v>1.5</v>
      </c>
      <c r="E143" s="2">
        <v>0</v>
      </c>
      <c r="F143" s="2">
        <v>310.57998657226562</v>
      </c>
      <c r="G143" s="2">
        <v>0</v>
      </c>
      <c r="H143" s="2">
        <v>0</v>
      </c>
      <c r="I143" s="2">
        <v>1</v>
      </c>
      <c r="J143" s="2">
        <v>0</v>
      </c>
      <c r="K143" s="2">
        <v>0</v>
      </c>
      <c r="L143" s="2">
        <v>0</v>
      </c>
      <c r="M143" s="2">
        <v>0</v>
      </c>
    </row>
    <row r="144" spans="1:13" x14ac:dyDescent="0.2">
      <c r="A144" s="2">
        <v>143</v>
      </c>
      <c r="B144" s="2">
        <v>1</v>
      </c>
      <c r="C144" s="2">
        <v>7</v>
      </c>
      <c r="D144" s="2">
        <v>1.5</v>
      </c>
      <c r="E144" s="2">
        <v>1</v>
      </c>
      <c r="F144" s="2">
        <v>396.92999267578125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1</v>
      </c>
      <c r="M144" s="2">
        <v>0</v>
      </c>
    </row>
    <row r="145" spans="1:13" x14ac:dyDescent="0.2">
      <c r="A145" s="2">
        <v>144</v>
      </c>
      <c r="B145" s="2">
        <v>0</v>
      </c>
      <c r="C145" s="2">
        <v>4</v>
      </c>
      <c r="D145" s="2">
        <v>0.12999999523162842</v>
      </c>
      <c r="E145" s="2">
        <v>0</v>
      </c>
      <c r="F145" s="2">
        <v>243.24000549316406</v>
      </c>
      <c r="G145" s="2">
        <v>0</v>
      </c>
      <c r="H145" s="2">
        <v>0</v>
      </c>
      <c r="I145" s="2">
        <v>1</v>
      </c>
      <c r="J145" s="2">
        <v>0</v>
      </c>
      <c r="K145" s="2">
        <v>0</v>
      </c>
      <c r="L145" s="2">
        <v>0</v>
      </c>
      <c r="M145" s="2">
        <v>0</v>
      </c>
    </row>
    <row r="146" spans="1:13" x14ac:dyDescent="0.2">
      <c r="A146" s="2">
        <v>145</v>
      </c>
      <c r="B146" s="2">
        <v>0</v>
      </c>
      <c r="C146" s="2">
        <v>8</v>
      </c>
      <c r="D146" s="2">
        <v>0.5</v>
      </c>
      <c r="E146" s="2">
        <v>0</v>
      </c>
      <c r="F146" s="2">
        <v>455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1</v>
      </c>
    </row>
    <row r="147" spans="1:13" x14ac:dyDescent="0.2">
      <c r="A147" s="2">
        <v>146</v>
      </c>
      <c r="B147" s="2">
        <v>0</v>
      </c>
      <c r="C147" s="2">
        <v>3</v>
      </c>
      <c r="D147" s="2">
        <v>1.5</v>
      </c>
      <c r="E147" s="2">
        <v>0</v>
      </c>
      <c r="F147" s="2">
        <v>270</v>
      </c>
      <c r="G147" s="2">
        <v>0</v>
      </c>
      <c r="H147" s="2">
        <v>1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</row>
    <row r="148" spans="1:13" x14ac:dyDescent="0.2">
      <c r="A148" s="2">
        <v>147</v>
      </c>
      <c r="B148" s="2">
        <v>0</v>
      </c>
      <c r="C148" s="2">
        <v>1</v>
      </c>
      <c r="D148" s="2">
        <v>1.5</v>
      </c>
      <c r="E148" s="2">
        <v>0</v>
      </c>
      <c r="F148" s="2">
        <v>285.3900146484375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</row>
    <row r="149" spans="1:13" x14ac:dyDescent="0.2">
      <c r="A149" s="2">
        <v>148</v>
      </c>
      <c r="B149" s="2">
        <v>1</v>
      </c>
      <c r="C149" s="2">
        <v>7</v>
      </c>
      <c r="D149" s="2">
        <v>3.5</v>
      </c>
      <c r="E149" s="2">
        <v>1</v>
      </c>
      <c r="F149" s="2">
        <v>423.07998657226562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2">
        <v>0</v>
      </c>
    </row>
    <row r="150" spans="1:13" x14ac:dyDescent="0.2">
      <c r="A150" s="2">
        <v>149</v>
      </c>
      <c r="B150" s="2">
        <v>0</v>
      </c>
      <c r="C150" s="2">
        <v>2</v>
      </c>
      <c r="D150" s="2">
        <v>0.79000002145767212</v>
      </c>
      <c r="E150" s="2">
        <v>0</v>
      </c>
      <c r="F150" s="2">
        <v>208</v>
      </c>
      <c r="G150" s="2">
        <v>1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</row>
    <row r="151" spans="1:13" x14ac:dyDescent="0.2">
      <c r="A151" s="2">
        <v>150</v>
      </c>
      <c r="B151" s="2">
        <v>0</v>
      </c>
      <c r="C151" s="2">
        <v>4</v>
      </c>
      <c r="D151" s="2">
        <v>0.5</v>
      </c>
      <c r="E151" s="2">
        <v>0</v>
      </c>
      <c r="F151" s="2">
        <v>288.47000122070312</v>
      </c>
      <c r="G151" s="2">
        <v>0</v>
      </c>
      <c r="H151" s="2">
        <v>0</v>
      </c>
      <c r="I151" s="2">
        <v>1</v>
      </c>
      <c r="J151" s="2">
        <v>0</v>
      </c>
      <c r="K151" s="2">
        <v>0</v>
      </c>
      <c r="L151" s="2">
        <v>0</v>
      </c>
      <c r="M151" s="2">
        <v>0</v>
      </c>
    </row>
    <row r="152" spans="1:13" x14ac:dyDescent="0.2">
      <c r="A152" s="2">
        <v>151</v>
      </c>
      <c r="B152" s="2">
        <v>0</v>
      </c>
      <c r="C152" s="2">
        <v>1</v>
      </c>
      <c r="D152" s="2">
        <v>0.87999999523162842</v>
      </c>
      <c r="E152" s="2">
        <v>0</v>
      </c>
      <c r="F152" s="2">
        <v>232.6199951171875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</row>
    <row r="153" spans="1:13" x14ac:dyDescent="0.2">
      <c r="A153" s="2">
        <v>152</v>
      </c>
      <c r="B153" s="2">
        <v>0</v>
      </c>
      <c r="C153" s="2">
        <v>7</v>
      </c>
      <c r="D153" s="2">
        <v>1.9600000381469727</v>
      </c>
      <c r="E153" s="2">
        <v>0</v>
      </c>
      <c r="F153" s="2">
        <v>412.5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>
        <v>0</v>
      </c>
    </row>
    <row r="154" spans="1:13" x14ac:dyDescent="0.2">
      <c r="A154" s="2">
        <v>153</v>
      </c>
      <c r="B154" s="2">
        <v>0</v>
      </c>
      <c r="C154" s="2">
        <v>6</v>
      </c>
      <c r="D154" s="2">
        <v>2.5</v>
      </c>
      <c r="E154" s="2">
        <v>0</v>
      </c>
      <c r="F154" s="2">
        <v>330</v>
      </c>
      <c r="G154" s="2">
        <v>0</v>
      </c>
      <c r="H154" s="2">
        <v>0</v>
      </c>
      <c r="I154" s="2">
        <v>0</v>
      </c>
      <c r="J154" s="2">
        <v>0</v>
      </c>
      <c r="K154" s="2">
        <v>1</v>
      </c>
      <c r="L154" s="2">
        <v>0</v>
      </c>
      <c r="M154" s="2">
        <v>0</v>
      </c>
    </row>
    <row r="155" spans="1:13" x14ac:dyDescent="0.2">
      <c r="A155" s="2">
        <v>154</v>
      </c>
      <c r="B155" s="2">
        <v>0</v>
      </c>
      <c r="C155" s="2">
        <v>1</v>
      </c>
      <c r="D155" s="2">
        <v>1.5</v>
      </c>
      <c r="E155" s="2">
        <v>0</v>
      </c>
      <c r="F155" s="2">
        <v>272.70001220703125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</row>
    <row r="156" spans="1:13" x14ac:dyDescent="0.2">
      <c r="A156" s="2">
        <v>155</v>
      </c>
      <c r="B156" s="2">
        <v>0</v>
      </c>
      <c r="C156" s="2">
        <v>2</v>
      </c>
      <c r="D156" s="2">
        <v>2.5</v>
      </c>
      <c r="E156" s="2">
        <v>0</v>
      </c>
      <c r="F156" s="2">
        <v>229</v>
      </c>
      <c r="G156" s="2">
        <v>1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</row>
    <row r="157" spans="1:13" x14ac:dyDescent="0.2">
      <c r="A157" s="2">
        <v>156</v>
      </c>
      <c r="B157" s="2">
        <v>0</v>
      </c>
      <c r="C157" s="2">
        <v>7</v>
      </c>
      <c r="D157" s="2">
        <v>1.5</v>
      </c>
      <c r="E157" s="2">
        <v>0</v>
      </c>
      <c r="F157" s="2">
        <v>355.76998901367187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1</v>
      </c>
      <c r="M157" s="2">
        <v>0</v>
      </c>
    </row>
    <row r="158" spans="1:13" x14ac:dyDescent="0.2">
      <c r="A158" s="2">
        <v>157</v>
      </c>
      <c r="B158" s="2">
        <v>1</v>
      </c>
      <c r="C158" s="2">
        <v>4</v>
      </c>
      <c r="D158" s="2">
        <v>0.5</v>
      </c>
      <c r="E158" s="2">
        <v>1</v>
      </c>
      <c r="F158" s="2">
        <v>243.24000549316406</v>
      </c>
      <c r="G158" s="2">
        <v>0</v>
      </c>
      <c r="H158" s="2">
        <v>0</v>
      </c>
      <c r="I158" s="2">
        <v>1</v>
      </c>
      <c r="J158" s="2">
        <v>0</v>
      </c>
      <c r="K158" s="2">
        <v>0</v>
      </c>
      <c r="L158" s="2">
        <v>0</v>
      </c>
      <c r="M158" s="2">
        <v>0</v>
      </c>
    </row>
    <row r="159" spans="1:13" x14ac:dyDescent="0.2">
      <c r="A159" s="2">
        <v>158</v>
      </c>
      <c r="B159" s="2">
        <v>1</v>
      </c>
      <c r="C159" s="2">
        <v>8</v>
      </c>
      <c r="D159" s="2">
        <v>1.5</v>
      </c>
      <c r="E159" s="2">
        <v>1</v>
      </c>
      <c r="F159" s="2">
        <v>450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1</v>
      </c>
    </row>
    <row r="160" spans="1:13" x14ac:dyDescent="0.2">
      <c r="A160" s="2">
        <v>159</v>
      </c>
      <c r="B160" s="2">
        <v>1</v>
      </c>
      <c r="C160" s="2">
        <v>8</v>
      </c>
      <c r="D160" s="2">
        <v>5</v>
      </c>
      <c r="E160" s="2">
        <v>1</v>
      </c>
      <c r="F160" s="2">
        <v>461.54000854492187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1</v>
      </c>
    </row>
    <row r="161" spans="1:13" x14ac:dyDescent="0.2">
      <c r="A161" s="2">
        <v>160</v>
      </c>
      <c r="B161" s="2">
        <v>0</v>
      </c>
      <c r="C161" s="2">
        <v>5</v>
      </c>
      <c r="D161" s="2">
        <v>1.5</v>
      </c>
      <c r="E161" s="2">
        <v>0</v>
      </c>
      <c r="F161" s="2">
        <v>288.95001220703125</v>
      </c>
      <c r="G161" s="2">
        <v>0</v>
      </c>
      <c r="H161" s="2">
        <v>0</v>
      </c>
      <c r="I161" s="2">
        <v>0</v>
      </c>
      <c r="J161" s="2">
        <v>1</v>
      </c>
      <c r="K161" s="2">
        <v>0</v>
      </c>
      <c r="L161" s="2">
        <v>0</v>
      </c>
      <c r="M161" s="2">
        <v>0</v>
      </c>
    </row>
    <row r="162" spans="1:13" x14ac:dyDescent="0.2">
      <c r="A162" s="2">
        <v>161</v>
      </c>
      <c r="B162" s="2">
        <v>1</v>
      </c>
      <c r="C162" s="2">
        <v>7</v>
      </c>
      <c r="D162" s="2">
        <v>3.7100000381469727</v>
      </c>
      <c r="E162" s="2">
        <v>1</v>
      </c>
      <c r="F162" s="2">
        <v>376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1</v>
      </c>
      <c r="M162" s="2">
        <v>0</v>
      </c>
    </row>
    <row r="163" spans="1:13" x14ac:dyDescent="0.2">
      <c r="A163" s="2">
        <v>162</v>
      </c>
      <c r="B163" s="2">
        <v>0</v>
      </c>
      <c r="C163" s="2">
        <v>6</v>
      </c>
      <c r="D163" s="2">
        <v>5</v>
      </c>
      <c r="E163" s="2">
        <v>0</v>
      </c>
      <c r="F163" s="2">
        <v>360.57998657226562</v>
      </c>
      <c r="G163" s="2">
        <v>0</v>
      </c>
      <c r="H163" s="2">
        <v>0</v>
      </c>
      <c r="I163" s="2">
        <v>0</v>
      </c>
      <c r="J163" s="2">
        <v>0</v>
      </c>
      <c r="K163" s="2">
        <v>1</v>
      </c>
      <c r="L163" s="2">
        <v>0</v>
      </c>
      <c r="M163" s="2">
        <v>0</v>
      </c>
    </row>
    <row r="164" spans="1:13" x14ac:dyDescent="0.2">
      <c r="A164" s="2">
        <v>163</v>
      </c>
      <c r="B164" s="2">
        <v>1</v>
      </c>
      <c r="C164" s="2">
        <v>8</v>
      </c>
      <c r="D164" s="2">
        <v>5</v>
      </c>
      <c r="E164" s="2">
        <v>1</v>
      </c>
      <c r="F164" s="2">
        <v>465.3900146484375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1</v>
      </c>
    </row>
    <row r="165" spans="1:13" x14ac:dyDescent="0.2">
      <c r="A165" s="2">
        <v>164</v>
      </c>
      <c r="B165" s="2">
        <v>0</v>
      </c>
      <c r="C165" s="2">
        <v>5</v>
      </c>
      <c r="D165" s="2">
        <v>0.5</v>
      </c>
      <c r="E165" s="2">
        <v>0</v>
      </c>
      <c r="F165" s="2">
        <v>276.92999267578125</v>
      </c>
      <c r="G165" s="2">
        <v>0</v>
      </c>
      <c r="H165" s="2">
        <v>0</v>
      </c>
      <c r="I165" s="2">
        <v>0</v>
      </c>
      <c r="J165" s="2">
        <v>1</v>
      </c>
      <c r="K165" s="2">
        <v>0</v>
      </c>
      <c r="L165" s="2">
        <v>0</v>
      </c>
      <c r="M165" s="2">
        <v>0</v>
      </c>
    </row>
    <row r="166" spans="1:13" x14ac:dyDescent="0.2">
      <c r="A166" s="2">
        <v>165</v>
      </c>
      <c r="B166" s="2">
        <v>0</v>
      </c>
      <c r="C166" s="2">
        <v>2</v>
      </c>
      <c r="D166" s="2">
        <v>3.9999999105930328E-2</v>
      </c>
      <c r="E166" s="2">
        <v>0</v>
      </c>
      <c r="F166" s="2">
        <v>230.77000427246094</v>
      </c>
      <c r="G166" s="2">
        <v>1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</row>
    <row r="167" spans="1:13" x14ac:dyDescent="0.2">
      <c r="A167" s="2">
        <v>166</v>
      </c>
      <c r="B167" s="2">
        <v>1</v>
      </c>
      <c r="C167" s="2">
        <v>7</v>
      </c>
      <c r="D167" s="2">
        <v>4.5</v>
      </c>
      <c r="E167" s="2">
        <v>1</v>
      </c>
      <c r="F167" s="2">
        <v>376.92001342773437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1</v>
      </c>
      <c r="M167" s="2">
        <v>0</v>
      </c>
    </row>
    <row r="168" spans="1:13" x14ac:dyDescent="0.2">
      <c r="A168" s="2">
        <v>167</v>
      </c>
      <c r="B168" s="2">
        <v>0</v>
      </c>
      <c r="C168" s="2">
        <v>3</v>
      </c>
      <c r="D168" s="2">
        <v>0.12999999523162842</v>
      </c>
      <c r="E168" s="2">
        <v>0</v>
      </c>
      <c r="F168" s="2">
        <v>278.85000610351562</v>
      </c>
      <c r="G168" s="2">
        <v>0</v>
      </c>
      <c r="H168" s="2">
        <v>1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</row>
    <row r="169" spans="1:13" x14ac:dyDescent="0.2">
      <c r="A169" s="2">
        <v>168</v>
      </c>
      <c r="B169" s="2">
        <v>0</v>
      </c>
      <c r="C169" s="2">
        <v>2</v>
      </c>
      <c r="D169" s="2">
        <v>0.5</v>
      </c>
      <c r="E169" s="2">
        <v>0</v>
      </c>
      <c r="F169" s="2">
        <v>245</v>
      </c>
      <c r="G169" s="2">
        <v>1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</row>
    <row r="170" spans="1:13" x14ac:dyDescent="0.2">
      <c r="A170" s="2">
        <v>169</v>
      </c>
      <c r="B170" s="2">
        <v>0</v>
      </c>
      <c r="C170" s="2">
        <v>5</v>
      </c>
      <c r="D170" s="2">
        <v>1.5</v>
      </c>
      <c r="E170" s="2">
        <v>0</v>
      </c>
      <c r="F170" s="2">
        <v>357.70001220703125</v>
      </c>
      <c r="G170" s="2">
        <v>0</v>
      </c>
      <c r="H170" s="2">
        <v>0</v>
      </c>
      <c r="I170" s="2">
        <v>0</v>
      </c>
      <c r="J170" s="2">
        <v>1</v>
      </c>
      <c r="K170" s="2">
        <v>0</v>
      </c>
      <c r="L170" s="2">
        <v>0</v>
      </c>
      <c r="M170" s="2">
        <v>0</v>
      </c>
    </row>
    <row r="171" spans="1:13" x14ac:dyDescent="0.2">
      <c r="A171" s="2">
        <v>170</v>
      </c>
      <c r="B171" s="2">
        <v>0</v>
      </c>
      <c r="C171" s="2">
        <v>2</v>
      </c>
      <c r="D171" s="2">
        <v>0.70999997854232788</v>
      </c>
      <c r="E171" s="2">
        <v>0</v>
      </c>
      <c r="F171" s="2">
        <v>236.53999328613281</v>
      </c>
      <c r="G171" s="2">
        <v>1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</row>
    <row r="172" spans="1:13" x14ac:dyDescent="0.2">
      <c r="A172" s="2">
        <v>171</v>
      </c>
      <c r="B172" s="2">
        <v>0</v>
      </c>
      <c r="C172" s="2">
        <v>4</v>
      </c>
      <c r="D172" s="2">
        <v>0.5</v>
      </c>
      <c r="E172" s="2">
        <v>0</v>
      </c>
      <c r="F172" s="2">
        <v>307.70001220703125</v>
      </c>
      <c r="G172" s="2">
        <v>0</v>
      </c>
      <c r="H172" s="2">
        <v>0</v>
      </c>
      <c r="I172" s="2">
        <v>1</v>
      </c>
      <c r="J172" s="2">
        <v>0</v>
      </c>
      <c r="K172" s="2">
        <v>0</v>
      </c>
      <c r="L172" s="2">
        <v>0</v>
      </c>
      <c r="M172" s="2">
        <v>0</v>
      </c>
    </row>
    <row r="173" spans="1:13" x14ac:dyDescent="0.2">
      <c r="A173" s="2">
        <v>172</v>
      </c>
      <c r="B173" s="2">
        <v>0</v>
      </c>
      <c r="C173" s="2">
        <v>6</v>
      </c>
      <c r="D173" s="2">
        <v>0.87999999523162842</v>
      </c>
      <c r="E173" s="2">
        <v>0</v>
      </c>
      <c r="F173" s="2">
        <v>400</v>
      </c>
      <c r="G173" s="2">
        <v>0</v>
      </c>
      <c r="H173" s="2">
        <v>0</v>
      </c>
      <c r="I173" s="2">
        <v>0</v>
      </c>
      <c r="J173" s="2">
        <v>0</v>
      </c>
      <c r="K173" s="2">
        <v>1</v>
      </c>
      <c r="L173" s="2">
        <v>0</v>
      </c>
      <c r="M173" s="2">
        <v>0</v>
      </c>
    </row>
    <row r="174" spans="1:13" x14ac:dyDescent="0.2">
      <c r="A174" s="2">
        <v>173</v>
      </c>
      <c r="B174" s="2">
        <v>1</v>
      </c>
      <c r="C174" s="2">
        <v>4</v>
      </c>
      <c r="D174" s="2">
        <v>1.5</v>
      </c>
      <c r="E174" s="2">
        <v>1</v>
      </c>
      <c r="F174" s="2">
        <v>298</v>
      </c>
      <c r="G174" s="2">
        <v>0</v>
      </c>
      <c r="H174" s="2">
        <v>0</v>
      </c>
      <c r="I174" s="2">
        <v>1</v>
      </c>
      <c r="J174" s="2">
        <v>0</v>
      </c>
      <c r="K174" s="2">
        <v>0</v>
      </c>
      <c r="L174" s="2">
        <v>0</v>
      </c>
      <c r="M174" s="2">
        <v>0</v>
      </c>
    </row>
    <row r="175" spans="1:13" x14ac:dyDescent="0.2">
      <c r="A175" s="2">
        <v>174</v>
      </c>
      <c r="B175" s="2">
        <v>0</v>
      </c>
      <c r="C175" s="2">
        <v>2</v>
      </c>
      <c r="D175" s="2">
        <v>1.5</v>
      </c>
      <c r="E175" s="2">
        <v>0</v>
      </c>
      <c r="F175" s="2">
        <v>268</v>
      </c>
      <c r="G175" s="2">
        <v>1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</row>
    <row r="176" spans="1:13" x14ac:dyDescent="0.2">
      <c r="A176" s="2">
        <v>175</v>
      </c>
      <c r="B176" s="2">
        <v>0</v>
      </c>
      <c r="C176" s="2">
        <v>1</v>
      </c>
      <c r="D176" s="2">
        <v>0.79000002145767212</v>
      </c>
      <c r="E176" s="2">
        <v>0</v>
      </c>
      <c r="F176" s="2">
        <v>196.72999572753906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</row>
    <row r="177" spans="1:13" x14ac:dyDescent="0.2">
      <c r="A177" s="2">
        <v>176</v>
      </c>
      <c r="B177" s="2">
        <v>0</v>
      </c>
      <c r="C177" s="2">
        <v>6</v>
      </c>
      <c r="D177" s="2">
        <v>0.5</v>
      </c>
      <c r="E177" s="2">
        <v>0</v>
      </c>
      <c r="F177" s="2">
        <v>304.6199951171875</v>
      </c>
      <c r="G177" s="2">
        <v>0</v>
      </c>
      <c r="H177" s="2">
        <v>0</v>
      </c>
      <c r="I177" s="2">
        <v>0</v>
      </c>
      <c r="J177" s="2">
        <v>0</v>
      </c>
      <c r="K177" s="2">
        <v>1</v>
      </c>
      <c r="L177" s="2">
        <v>0</v>
      </c>
      <c r="M177" s="2">
        <v>0</v>
      </c>
    </row>
    <row r="178" spans="1:13" x14ac:dyDescent="0.2">
      <c r="A178" s="2">
        <v>177</v>
      </c>
      <c r="B178" s="2">
        <v>0</v>
      </c>
      <c r="C178" s="2">
        <v>1</v>
      </c>
      <c r="D178" s="2">
        <v>1.0399999618530273</v>
      </c>
      <c r="E178" s="2">
        <v>0</v>
      </c>
      <c r="F178" s="2">
        <v>196.16000366210937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</row>
    <row r="179" spans="1:13" x14ac:dyDescent="0.2">
      <c r="A179" s="2">
        <v>178</v>
      </c>
      <c r="B179" s="2">
        <v>0</v>
      </c>
      <c r="C179" s="2">
        <v>5</v>
      </c>
      <c r="D179" s="2">
        <v>0.5</v>
      </c>
      <c r="E179" s="2">
        <v>0</v>
      </c>
      <c r="F179" s="2">
        <v>260</v>
      </c>
      <c r="G179" s="2">
        <v>0</v>
      </c>
      <c r="H179" s="2">
        <v>0</v>
      </c>
      <c r="I179" s="2">
        <v>0</v>
      </c>
      <c r="J179" s="2">
        <v>1</v>
      </c>
      <c r="K179" s="2">
        <v>0</v>
      </c>
      <c r="L179" s="2">
        <v>0</v>
      </c>
      <c r="M179" s="2">
        <v>0</v>
      </c>
    </row>
    <row r="180" spans="1:13" x14ac:dyDescent="0.2">
      <c r="A180" s="2">
        <v>179</v>
      </c>
      <c r="B180" s="2">
        <v>0</v>
      </c>
      <c r="C180" s="2">
        <v>1</v>
      </c>
      <c r="D180" s="2">
        <v>0.28999999165534973</v>
      </c>
      <c r="E180" s="2">
        <v>0</v>
      </c>
      <c r="F180" s="2">
        <v>207.69999694824219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</row>
    <row r="181" spans="1:13" x14ac:dyDescent="0.2">
      <c r="A181" s="2">
        <v>180</v>
      </c>
      <c r="B181" s="2">
        <v>0</v>
      </c>
      <c r="C181" s="2">
        <v>1</v>
      </c>
      <c r="D181" s="2">
        <v>0.70999997854232788</v>
      </c>
      <c r="E181" s="2">
        <v>0</v>
      </c>
      <c r="F181" s="2">
        <v>239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</row>
    <row r="182" spans="1:13" x14ac:dyDescent="0.2">
      <c r="A182" s="2">
        <v>181</v>
      </c>
      <c r="B182" s="2">
        <v>0</v>
      </c>
      <c r="C182" s="2">
        <v>4</v>
      </c>
      <c r="D182" s="2">
        <v>0.70999997854232788</v>
      </c>
      <c r="E182" s="2">
        <v>0</v>
      </c>
      <c r="F182" s="2">
        <v>253.85000610351563</v>
      </c>
      <c r="G182" s="2">
        <v>0</v>
      </c>
      <c r="H182" s="2">
        <v>0</v>
      </c>
      <c r="I182" s="2">
        <v>1</v>
      </c>
      <c r="J182" s="2">
        <v>0</v>
      </c>
      <c r="K182" s="2">
        <v>0</v>
      </c>
      <c r="L182" s="2">
        <v>0</v>
      </c>
      <c r="M182" s="2">
        <v>0</v>
      </c>
    </row>
    <row r="183" spans="1:13" x14ac:dyDescent="0.2">
      <c r="A183" s="2">
        <v>182</v>
      </c>
      <c r="B183" s="2">
        <v>1</v>
      </c>
      <c r="C183" s="2">
        <v>8</v>
      </c>
      <c r="D183" s="2">
        <v>2.5</v>
      </c>
      <c r="E183" s="2">
        <v>1</v>
      </c>
      <c r="F183" s="2">
        <v>384.6099853515625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1</v>
      </c>
    </row>
    <row r="184" spans="1:13" x14ac:dyDescent="0.2">
      <c r="A184" s="2">
        <v>183</v>
      </c>
      <c r="B184" s="2">
        <v>0</v>
      </c>
      <c r="C184" s="2">
        <v>2</v>
      </c>
      <c r="D184" s="2">
        <v>1.5399999618530273</v>
      </c>
      <c r="E184" s="2">
        <v>0</v>
      </c>
      <c r="F184" s="2">
        <v>259.6199951171875</v>
      </c>
      <c r="G184" s="2">
        <v>1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</row>
    <row r="185" spans="1:13" x14ac:dyDescent="0.2">
      <c r="A185" s="2">
        <v>184</v>
      </c>
      <c r="B185" s="2">
        <v>0</v>
      </c>
      <c r="C185" s="2">
        <v>3</v>
      </c>
      <c r="D185" s="2">
        <v>0.5</v>
      </c>
      <c r="E185" s="2">
        <v>0</v>
      </c>
      <c r="F185" s="2">
        <v>256.85000610351562</v>
      </c>
      <c r="G185" s="2">
        <v>0</v>
      </c>
      <c r="H185" s="2">
        <v>1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</row>
    <row r="186" spans="1:13" x14ac:dyDescent="0.2">
      <c r="A186" s="2">
        <v>185</v>
      </c>
      <c r="B186" s="2">
        <v>1</v>
      </c>
      <c r="C186" s="2">
        <v>8</v>
      </c>
      <c r="D186" s="2">
        <v>1.5</v>
      </c>
      <c r="E186" s="2">
        <v>1</v>
      </c>
      <c r="F186" s="2">
        <v>450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1</v>
      </c>
    </row>
    <row r="187" spans="1:13" x14ac:dyDescent="0.2">
      <c r="A187" s="2">
        <v>186</v>
      </c>
      <c r="B187" s="2">
        <v>0</v>
      </c>
      <c r="C187" s="2">
        <v>7</v>
      </c>
      <c r="D187" s="2">
        <v>0.5</v>
      </c>
      <c r="E187" s="2">
        <v>0</v>
      </c>
      <c r="F187" s="2">
        <v>453.3599853515625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1</v>
      </c>
      <c r="M187" s="2">
        <v>0</v>
      </c>
    </row>
    <row r="188" spans="1:13" x14ac:dyDescent="0.2">
      <c r="A188" s="2">
        <v>187</v>
      </c>
      <c r="B188" s="2">
        <v>0</v>
      </c>
      <c r="C188" s="2">
        <v>2</v>
      </c>
      <c r="D188" s="2">
        <v>0.79000002145767212</v>
      </c>
      <c r="E188" s="2">
        <v>0</v>
      </c>
      <c r="F188" s="2">
        <v>205.38999938964844</v>
      </c>
      <c r="G188" s="2">
        <v>1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</row>
    <row r="189" spans="1:13" x14ac:dyDescent="0.2">
      <c r="A189" s="2">
        <v>188</v>
      </c>
      <c r="B189" s="2">
        <v>1</v>
      </c>
      <c r="C189" s="2">
        <v>8</v>
      </c>
      <c r="D189" s="2">
        <v>5</v>
      </c>
      <c r="E189" s="2">
        <v>1</v>
      </c>
      <c r="F189" s="2">
        <v>475.97000122070312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1</v>
      </c>
    </row>
    <row r="190" spans="1:13" x14ac:dyDescent="0.2">
      <c r="A190" s="2">
        <v>189</v>
      </c>
      <c r="B190" s="2">
        <v>1</v>
      </c>
      <c r="C190" s="2">
        <v>5</v>
      </c>
      <c r="D190" s="2">
        <v>1.5</v>
      </c>
      <c r="E190" s="2">
        <v>1</v>
      </c>
      <c r="F190" s="2">
        <v>270.91000366210937</v>
      </c>
      <c r="G190" s="2">
        <v>0</v>
      </c>
      <c r="H190" s="2">
        <v>0</v>
      </c>
      <c r="I190" s="2">
        <v>0</v>
      </c>
      <c r="J190" s="2">
        <v>1</v>
      </c>
      <c r="K190" s="2">
        <v>0</v>
      </c>
      <c r="L190" s="2">
        <v>0</v>
      </c>
      <c r="M190" s="2">
        <v>0</v>
      </c>
    </row>
    <row r="191" spans="1:13" x14ac:dyDescent="0.2">
      <c r="A191" s="2">
        <v>190</v>
      </c>
      <c r="B191" s="2">
        <v>1</v>
      </c>
      <c r="C191" s="2">
        <v>5</v>
      </c>
      <c r="D191" s="2">
        <v>0.54000002145767212</v>
      </c>
      <c r="E191" s="2">
        <v>1</v>
      </c>
      <c r="F191" s="2">
        <v>246.53999328613281</v>
      </c>
      <c r="G191" s="2">
        <v>0</v>
      </c>
      <c r="H191" s="2">
        <v>0</v>
      </c>
      <c r="I191" s="2">
        <v>0</v>
      </c>
      <c r="J191" s="2">
        <v>1</v>
      </c>
      <c r="K191" s="2">
        <v>0</v>
      </c>
      <c r="L191" s="2">
        <v>0</v>
      </c>
      <c r="M191" s="2">
        <v>0</v>
      </c>
    </row>
    <row r="192" spans="1:13" x14ac:dyDescent="0.2">
      <c r="A192" s="2">
        <v>191</v>
      </c>
      <c r="B192" s="2">
        <v>0</v>
      </c>
      <c r="C192" s="2">
        <v>2</v>
      </c>
      <c r="D192" s="2">
        <v>0.20999999344348907</v>
      </c>
      <c r="E192" s="2">
        <v>0</v>
      </c>
      <c r="F192" s="2">
        <v>211.53999328613281</v>
      </c>
      <c r="G192" s="2">
        <v>1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</row>
    <row r="193" spans="1:13" x14ac:dyDescent="0.2">
      <c r="A193" s="2">
        <v>192</v>
      </c>
      <c r="B193" s="2">
        <v>0</v>
      </c>
      <c r="C193" s="2">
        <v>5</v>
      </c>
      <c r="D193" s="2">
        <v>0.5</v>
      </c>
      <c r="E193" s="2">
        <v>0</v>
      </c>
      <c r="F193" s="2">
        <v>272.42001342773437</v>
      </c>
      <c r="G193" s="2">
        <v>0</v>
      </c>
      <c r="H193" s="2">
        <v>0</v>
      </c>
      <c r="I193" s="2">
        <v>0</v>
      </c>
      <c r="J193" s="2">
        <v>1</v>
      </c>
      <c r="K193" s="2">
        <v>0</v>
      </c>
      <c r="L193" s="2">
        <v>0</v>
      </c>
      <c r="M193" s="2">
        <v>0</v>
      </c>
    </row>
    <row r="194" spans="1:13" x14ac:dyDescent="0.2">
      <c r="A194" s="2">
        <v>193</v>
      </c>
      <c r="B194" s="2">
        <v>0</v>
      </c>
      <c r="C194" s="2">
        <v>2</v>
      </c>
      <c r="D194" s="2">
        <v>1.4600000381469727</v>
      </c>
      <c r="E194" s="2">
        <v>0</v>
      </c>
      <c r="F194" s="2">
        <v>237.69999694824219</v>
      </c>
      <c r="G194" s="2">
        <v>1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</row>
    <row r="195" spans="1:13" x14ac:dyDescent="0.2">
      <c r="A195" s="2">
        <v>194</v>
      </c>
      <c r="B195" s="2">
        <v>0</v>
      </c>
      <c r="C195" s="2">
        <v>6</v>
      </c>
      <c r="D195" s="2">
        <v>1.5</v>
      </c>
      <c r="E195" s="2">
        <v>0</v>
      </c>
      <c r="F195" s="2">
        <v>317.30999755859375</v>
      </c>
      <c r="G195" s="2">
        <v>0</v>
      </c>
      <c r="H195" s="2">
        <v>0</v>
      </c>
      <c r="I195" s="2">
        <v>0</v>
      </c>
      <c r="J195" s="2">
        <v>0</v>
      </c>
      <c r="K195" s="2">
        <v>1</v>
      </c>
      <c r="L195" s="2">
        <v>0</v>
      </c>
      <c r="M195" s="2">
        <v>0</v>
      </c>
    </row>
    <row r="196" spans="1:13" x14ac:dyDescent="0.2">
      <c r="A196" s="2">
        <v>195</v>
      </c>
      <c r="B196" s="2">
        <v>1</v>
      </c>
      <c r="C196" s="2">
        <v>6</v>
      </c>
      <c r="D196" s="2">
        <v>5</v>
      </c>
      <c r="E196" s="2">
        <v>1</v>
      </c>
      <c r="F196" s="2">
        <v>458.66000366210937</v>
      </c>
      <c r="G196" s="2">
        <v>0</v>
      </c>
      <c r="H196" s="2">
        <v>0</v>
      </c>
      <c r="I196" s="2">
        <v>0</v>
      </c>
      <c r="J196" s="2">
        <v>0</v>
      </c>
      <c r="K196" s="2">
        <v>1</v>
      </c>
      <c r="L196" s="2">
        <v>0</v>
      </c>
      <c r="M196" s="2">
        <v>0</v>
      </c>
    </row>
    <row r="197" spans="1:13" x14ac:dyDescent="0.2">
      <c r="A197" s="2">
        <v>196</v>
      </c>
      <c r="B197" s="2">
        <v>0</v>
      </c>
      <c r="C197" s="2">
        <v>1</v>
      </c>
      <c r="D197" s="2">
        <v>4.5</v>
      </c>
      <c r="E197" s="2">
        <v>0</v>
      </c>
      <c r="F197" s="2">
        <v>210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</row>
    <row r="198" spans="1:13" x14ac:dyDescent="0.2">
      <c r="A198" s="2">
        <v>197</v>
      </c>
      <c r="B198" s="2">
        <v>0</v>
      </c>
      <c r="C198" s="2">
        <v>5</v>
      </c>
      <c r="D198" s="2">
        <v>1.5</v>
      </c>
      <c r="E198" s="2">
        <v>0</v>
      </c>
      <c r="F198" s="2">
        <v>300.3800048828125</v>
      </c>
      <c r="G198" s="2">
        <v>0</v>
      </c>
      <c r="H198" s="2">
        <v>0</v>
      </c>
      <c r="I198" s="2">
        <v>0</v>
      </c>
      <c r="J198" s="2">
        <v>1</v>
      </c>
      <c r="K198" s="2">
        <v>0</v>
      </c>
      <c r="L198" s="2">
        <v>0</v>
      </c>
      <c r="M198" s="2">
        <v>0</v>
      </c>
    </row>
    <row r="199" spans="1:13" x14ac:dyDescent="0.2">
      <c r="A199" s="2">
        <v>198</v>
      </c>
      <c r="B199" s="2">
        <v>0</v>
      </c>
      <c r="C199" s="2">
        <v>1</v>
      </c>
      <c r="D199" s="2">
        <v>0.79000002145767212</v>
      </c>
      <c r="E199" s="2">
        <v>0</v>
      </c>
      <c r="F199" s="2">
        <v>192.91999816894531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</row>
    <row r="200" spans="1:13" x14ac:dyDescent="0.2">
      <c r="A200" s="2">
        <v>199</v>
      </c>
      <c r="B200" s="2">
        <v>0</v>
      </c>
      <c r="C200" s="2">
        <v>5</v>
      </c>
      <c r="D200" s="2">
        <v>1.5399999618530273</v>
      </c>
      <c r="E200" s="2">
        <v>0</v>
      </c>
      <c r="F200" s="2">
        <v>317.30999755859375</v>
      </c>
      <c r="G200" s="2">
        <v>0</v>
      </c>
      <c r="H200" s="2">
        <v>0</v>
      </c>
      <c r="I200" s="2">
        <v>0</v>
      </c>
      <c r="J200" s="2">
        <v>1</v>
      </c>
      <c r="K200" s="2">
        <v>0</v>
      </c>
      <c r="L200" s="2">
        <v>0</v>
      </c>
      <c r="M200" s="2">
        <v>0</v>
      </c>
    </row>
    <row r="201" spans="1:13" x14ac:dyDescent="0.2">
      <c r="A201" s="2">
        <v>200</v>
      </c>
      <c r="B201" s="2">
        <v>1</v>
      </c>
      <c r="C201" s="2">
        <v>6</v>
      </c>
      <c r="D201" s="2">
        <v>0.5</v>
      </c>
      <c r="E201" s="2">
        <v>1</v>
      </c>
      <c r="F201" s="2">
        <v>375</v>
      </c>
      <c r="G201" s="2">
        <v>0</v>
      </c>
      <c r="H201" s="2">
        <v>0</v>
      </c>
      <c r="I201" s="2">
        <v>0</v>
      </c>
      <c r="J201" s="2">
        <v>0</v>
      </c>
      <c r="K201" s="2">
        <v>1</v>
      </c>
      <c r="L201" s="2">
        <v>0</v>
      </c>
      <c r="M201" s="2">
        <v>0</v>
      </c>
    </row>
    <row r="202" spans="1:13" x14ac:dyDescent="0.2">
      <c r="A202" s="2">
        <v>201</v>
      </c>
      <c r="B202" s="2">
        <v>0</v>
      </c>
      <c r="C202" s="2">
        <v>2</v>
      </c>
      <c r="D202" s="2">
        <v>0.5</v>
      </c>
      <c r="E202" s="2">
        <v>0</v>
      </c>
      <c r="F202" s="2">
        <v>221.16000366210937</v>
      </c>
      <c r="G202" s="2">
        <v>1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</row>
    <row r="203" spans="1:13" x14ac:dyDescent="0.2">
      <c r="A203" s="2">
        <v>202</v>
      </c>
      <c r="B203" s="2">
        <v>1</v>
      </c>
      <c r="C203" s="2">
        <v>7</v>
      </c>
      <c r="D203" s="2">
        <v>5</v>
      </c>
      <c r="E203" s="2">
        <v>1</v>
      </c>
      <c r="F203" s="2">
        <v>463.47000122070312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1</v>
      </c>
      <c r="M203" s="2">
        <v>0</v>
      </c>
    </row>
    <row r="204" spans="1:13" x14ac:dyDescent="0.2">
      <c r="A204" s="2">
        <v>203</v>
      </c>
      <c r="B204" s="2">
        <v>0</v>
      </c>
      <c r="C204" s="2">
        <v>7</v>
      </c>
      <c r="D204" s="2">
        <v>0.70999997854232788</v>
      </c>
      <c r="E204" s="2">
        <v>0</v>
      </c>
      <c r="F204" s="2">
        <v>346.16000366210937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1</v>
      </c>
      <c r="M204" s="2">
        <v>0</v>
      </c>
    </row>
    <row r="205" spans="1:13" x14ac:dyDescent="0.2">
      <c r="A205" s="2">
        <v>204</v>
      </c>
      <c r="B205" s="2">
        <v>0</v>
      </c>
      <c r="C205" s="2">
        <v>2</v>
      </c>
      <c r="D205" s="2">
        <v>0.20999999344348907</v>
      </c>
      <c r="E205" s="2">
        <v>0</v>
      </c>
      <c r="F205" s="2">
        <v>240</v>
      </c>
      <c r="G205" s="2">
        <v>1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</row>
    <row r="206" spans="1:13" x14ac:dyDescent="0.2">
      <c r="A206" s="2">
        <v>205</v>
      </c>
      <c r="B206" s="2">
        <v>1</v>
      </c>
      <c r="C206" s="2">
        <v>7</v>
      </c>
      <c r="D206" s="2">
        <v>4.5399999618530273</v>
      </c>
      <c r="E206" s="2">
        <v>1</v>
      </c>
      <c r="F206" s="2">
        <v>320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1</v>
      </c>
      <c r="M206" s="2">
        <v>0</v>
      </c>
    </row>
    <row r="207" spans="1:13" x14ac:dyDescent="0.2">
      <c r="A207" s="2">
        <v>206</v>
      </c>
      <c r="B207" s="2">
        <v>0</v>
      </c>
      <c r="C207" s="2">
        <v>2</v>
      </c>
      <c r="D207" s="2">
        <v>2.2899999618530273</v>
      </c>
      <c r="E207" s="2">
        <v>0</v>
      </c>
      <c r="F207" s="2">
        <v>251.91999816894531</v>
      </c>
      <c r="G207" s="2">
        <v>1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</row>
    <row r="208" spans="1:13" x14ac:dyDescent="0.2">
      <c r="A208" s="2">
        <v>207</v>
      </c>
      <c r="B208" s="2">
        <v>0</v>
      </c>
      <c r="C208" s="2">
        <v>1</v>
      </c>
      <c r="D208" s="2">
        <v>0.87999999523162842</v>
      </c>
      <c r="E208" s="2">
        <v>0</v>
      </c>
      <c r="F208" s="2">
        <v>199.03999328613281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</row>
    <row r="209" spans="1:13" x14ac:dyDescent="0.2">
      <c r="A209" s="2">
        <v>208</v>
      </c>
      <c r="B209" s="2">
        <v>0</v>
      </c>
      <c r="C209" s="2">
        <v>2</v>
      </c>
      <c r="D209" s="2">
        <v>0.54000002145767212</v>
      </c>
      <c r="E209" s="2">
        <v>0</v>
      </c>
      <c r="F209" s="2">
        <v>207.69999694824219</v>
      </c>
      <c r="G209" s="2">
        <v>1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</row>
    <row r="210" spans="1:13" x14ac:dyDescent="0.2">
      <c r="A210" s="2">
        <v>209</v>
      </c>
      <c r="B210" s="2">
        <v>0</v>
      </c>
      <c r="C210" s="2">
        <v>2</v>
      </c>
      <c r="D210" s="2">
        <v>2.5</v>
      </c>
      <c r="E210" s="2">
        <v>0</v>
      </c>
      <c r="F210" s="2">
        <v>252</v>
      </c>
      <c r="G210" s="2">
        <v>1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</row>
    <row r="211" spans="1:13" x14ac:dyDescent="0.2">
      <c r="A211" s="2">
        <v>210</v>
      </c>
      <c r="B211" s="2">
        <v>0</v>
      </c>
      <c r="C211" s="2">
        <v>1</v>
      </c>
      <c r="D211" s="2">
        <v>3.5</v>
      </c>
      <c r="E211" s="2">
        <v>0</v>
      </c>
      <c r="F211" s="2">
        <v>268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</row>
    <row r="212" spans="1:13" x14ac:dyDescent="0.2">
      <c r="A212" s="2">
        <v>211</v>
      </c>
      <c r="B212" s="2">
        <v>1</v>
      </c>
      <c r="C212" s="2">
        <v>7</v>
      </c>
      <c r="D212" s="2">
        <v>5</v>
      </c>
      <c r="E212" s="2">
        <v>1</v>
      </c>
      <c r="F212" s="2">
        <v>385.97000122070312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1</v>
      </c>
      <c r="M212" s="2">
        <v>0</v>
      </c>
    </row>
    <row r="213" spans="1:13" x14ac:dyDescent="0.2">
      <c r="A213" s="2">
        <v>212</v>
      </c>
      <c r="B213" s="2">
        <v>1</v>
      </c>
      <c r="C213" s="2">
        <v>7</v>
      </c>
      <c r="D213" s="2">
        <v>2.5</v>
      </c>
      <c r="E213" s="2">
        <v>1</v>
      </c>
      <c r="F213" s="2">
        <v>382.70001220703125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1</v>
      </c>
      <c r="M213" s="2">
        <v>0</v>
      </c>
    </row>
    <row r="214" spans="1:13" x14ac:dyDescent="0.2">
      <c r="A214" s="2">
        <v>213</v>
      </c>
      <c r="B214" s="2">
        <v>0</v>
      </c>
      <c r="C214" s="2">
        <v>7</v>
      </c>
      <c r="D214" s="2">
        <v>0.5</v>
      </c>
      <c r="E214" s="2">
        <v>0</v>
      </c>
      <c r="F214" s="2">
        <v>350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1</v>
      </c>
      <c r="M214" s="2">
        <v>0</v>
      </c>
    </row>
    <row r="215" spans="1:13" x14ac:dyDescent="0.2">
      <c r="A215" s="2">
        <v>214</v>
      </c>
      <c r="B215" s="2">
        <v>0</v>
      </c>
      <c r="C215" s="2">
        <v>5</v>
      </c>
      <c r="D215" s="2">
        <v>3.5</v>
      </c>
      <c r="E215" s="2">
        <v>0</v>
      </c>
      <c r="F215" s="2">
        <v>286</v>
      </c>
      <c r="G215" s="2">
        <v>0</v>
      </c>
      <c r="H215" s="2">
        <v>0</v>
      </c>
      <c r="I215" s="2">
        <v>0</v>
      </c>
      <c r="J215" s="2">
        <v>1</v>
      </c>
      <c r="K215" s="2">
        <v>0</v>
      </c>
      <c r="L215" s="2">
        <v>0</v>
      </c>
      <c r="M215" s="2">
        <v>0</v>
      </c>
    </row>
    <row r="216" spans="1:13" x14ac:dyDescent="0.2">
      <c r="A216" s="2">
        <v>215</v>
      </c>
      <c r="B216" s="2">
        <v>0</v>
      </c>
      <c r="C216" s="2">
        <v>6</v>
      </c>
      <c r="D216" s="2">
        <v>2.5</v>
      </c>
      <c r="E216" s="2">
        <v>0</v>
      </c>
      <c r="F216" s="2">
        <v>334.6199951171875</v>
      </c>
      <c r="G216" s="2">
        <v>0</v>
      </c>
      <c r="H216" s="2">
        <v>0</v>
      </c>
      <c r="I216" s="2">
        <v>0</v>
      </c>
      <c r="J216" s="2">
        <v>0</v>
      </c>
      <c r="K216" s="2">
        <v>1</v>
      </c>
      <c r="L216" s="2">
        <v>0</v>
      </c>
      <c r="M216" s="2">
        <v>0</v>
      </c>
    </row>
    <row r="217" spans="1:13" x14ac:dyDescent="0.2">
      <c r="A217" s="2">
        <v>216</v>
      </c>
      <c r="B217" s="2">
        <v>1</v>
      </c>
      <c r="C217" s="2">
        <v>7</v>
      </c>
      <c r="D217" s="2">
        <v>5</v>
      </c>
      <c r="E217" s="2">
        <v>1</v>
      </c>
      <c r="F217" s="2">
        <v>463.47000122070312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1</v>
      </c>
      <c r="M217" s="2">
        <v>0</v>
      </c>
    </row>
    <row r="218" spans="1:13" x14ac:dyDescent="0.2">
      <c r="A218" s="2">
        <v>217</v>
      </c>
      <c r="B218" s="2">
        <v>0</v>
      </c>
      <c r="C218" s="2">
        <v>5</v>
      </c>
      <c r="D218" s="2">
        <v>1.5</v>
      </c>
      <c r="E218" s="2">
        <v>0</v>
      </c>
      <c r="F218" s="2">
        <v>298.07998657226562</v>
      </c>
      <c r="G218" s="2">
        <v>0</v>
      </c>
      <c r="H218" s="2">
        <v>0</v>
      </c>
      <c r="I218" s="2">
        <v>0</v>
      </c>
      <c r="J218" s="2">
        <v>1</v>
      </c>
      <c r="K218" s="2">
        <v>0</v>
      </c>
      <c r="L218" s="2">
        <v>0</v>
      </c>
      <c r="M218" s="2">
        <v>0</v>
      </c>
    </row>
    <row r="219" spans="1:13" x14ac:dyDescent="0.2">
      <c r="A219" s="2">
        <v>218</v>
      </c>
      <c r="B219" s="2">
        <v>1</v>
      </c>
      <c r="C219" s="2">
        <v>7</v>
      </c>
      <c r="D219" s="2">
        <v>0.79000002145767212</v>
      </c>
      <c r="E219" s="2">
        <v>1</v>
      </c>
      <c r="F219" s="2">
        <v>317.30999755859375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1</v>
      </c>
      <c r="M219" s="2">
        <v>0</v>
      </c>
    </row>
    <row r="220" spans="1:13" x14ac:dyDescent="0.2">
      <c r="A220" s="2">
        <v>219</v>
      </c>
      <c r="B220" s="2">
        <v>1</v>
      </c>
      <c r="C220" s="2">
        <v>7</v>
      </c>
      <c r="D220" s="2">
        <v>0.5</v>
      </c>
      <c r="E220" s="2">
        <v>1</v>
      </c>
      <c r="F220" s="2">
        <v>400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1</v>
      </c>
      <c r="M220" s="2">
        <v>0</v>
      </c>
    </row>
    <row r="221" spans="1:13" x14ac:dyDescent="0.2">
      <c r="A221" s="2">
        <v>220</v>
      </c>
      <c r="B221" s="2">
        <v>0</v>
      </c>
      <c r="C221" s="2">
        <v>3</v>
      </c>
      <c r="D221" s="2">
        <v>0.5</v>
      </c>
      <c r="E221" s="2">
        <v>0</v>
      </c>
      <c r="F221" s="2">
        <v>280.76998901367187</v>
      </c>
      <c r="G221" s="2">
        <v>0</v>
      </c>
      <c r="H221" s="2">
        <v>1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</row>
    <row r="222" spans="1:13" x14ac:dyDescent="0.2">
      <c r="A222" s="2">
        <v>221</v>
      </c>
      <c r="B222" s="2">
        <v>1</v>
      </c>
      <c r="C222" s="2">
        <v>7</v>
      </c>
      <c r="D222" s="2">
        <v>2.5</v>
      </c>
      <c r="E222" s="2">
        <v>1</v>
      </c>
      <c r="F222" s="2">
        <v>376.92001342773437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1</v>
      </c>
      <c r="M222" s="2">
        <v>0</v>
      </c>
    </row>
    <row r="223" spans="1:13" x14ac:dyDescent="0.2">
      <c r="A223" s="2">
        <v>222</v>
      </c>
      <c r="B223" s="2">
        <v>1</v>
      </c>
      <c r="C223" s="2">
        <v>5</v>
      </c>
      <c r="D223" s="2">
        <v>2.5</v>
      </c>
      <c r="E223" s="2">
        <v>1</v>
      </c>
      <c r="F223" s="2">
        <v>330</v>
      </c>
      <c r="G223" s="2">
        <v>0</v>
      </c>
      <c r="H223" s="2">
        <v>0</v>
      </c>
      <c r="I223" s="2">
        <v>0</v>
      </c>
      <c r="J223" s="2">
        <v>1</v>
      </c>
      <c r="K223" s="2">
        <v>0</v>
      </c>
      <c r="L223" s="2">
        <v>0</v>
      </c>
      <c r="M223" s="2">
        <v>0</v>
      </c>
    </row>
    <row r="224" spans="1:13" x14ac:dyDescent="0.2">
      <c r="A224" s="2">
        <v>223</v>
      </c>
      <c r="B224" s="2">
        <v>0</v>
      </c>
      <c r="C224" s="2">
        <v>7</v>
      </c>
      <c r="D224" s="2">
        <v>3.5</v>
      </c>
      <c r="E224" s="2">
        <v>0</v>
      </c>
      <c r="F224" s="2">
        <v>357.70001220703125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1</v>
      </c>
      <c r="M224" s="2">
        <v>0</v>
      </c>
    </row>
    <row r="225" spans="1:13" x14ac:dyDescent="0.2">
      <c r="A225" s="2">
        <v>224</v>
      </c>
      <c r="B225" s="2">
        <v>0</v>
      </c>
      <c r="C225" s="2">
        <v>2</v>
      </c>
      <c r="D225" s="2">
        <v>0.70999997854232788</v>
      </c>
      <c r="E225" s="2">
        <v>0</v>
      </c>
      <c r="F225" s="2">
        <v>230</v>
      </c>
      <c r="G225" s="2">
        <v>1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</row>
    <row r="226" spans="1:13" x14ac:dyDescent="0.2">
      <c r="A226" s="2">
        <v>225</v>
      </c>
      <c r="B226" s="2">
        <v>0</v>
      </c>
      <c r="C226" s="2">
        <v>5</v>
      </c>
      <c r="D226" s="2">
        <v>4.9600000381469727</v>
      </c>
      <c r="E226" s="2">
        <v>0</v>
      </c>
      <c r="F226" s="2">
        <v>320.20001220703125</v>
      </c>
      <c r="G226" s="2">
        <v>0</v>
      </c>
      <c r="H226" s="2">
        <v>0</v>
      </c>
      <c r="I226" s="2">
        <v>0</v>
      </c>
      <c r="J226" s="2">
        <v>1</v>
      </c>
      <c r="K226" s="2">
        <v>0</v>
      </c>
      <c r="L226" s="2">
        <v>0</v>
      </c>
      <c r="M226" s="2">
        <v>0</v>
      </c>
    </row>
    <row r="227" spans="1:13" x14ac:dyDescent="0.2">
      <c r="A227" s="2">
        <v>226</v>
      </c>
      <c r="B227" s="2">
        <v>0</v>
      </c>
      <c r="C227" s="2">
        <v>2</v>
      </c>
      <c r="D227" s="2">
        <v>0.79000002145767212</v>
      </c>
      <c r="E227" s="2">
        <v>0</v>
      </c>
      <c r="F227" s="2">
        <v>253.85000610351563</v>
      </c>
      <c r="G227" s="2">
        <v>1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</row>
    <row r="228" spans="1:13" x14ac:dyDescent="0.2">
      <c r="A228" s="2">
        <v>227</v>
      </c>
      <c r="B228" s="2">
        <v>1</v>
      </c>
      <c r="C228" s="2">
        <v>8</v>
      </c>
      <c r="D228" s="2">
        <v>0.5</v>
      </c>
      <c r="E228" s="2">
        <v>1</v>
      </c>
      <c r="F228" s="2">
        <v>473.07998657226562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1</v>
      </c>
    </row>
    <row r="229" spans="1:13" x14ac:dyDescent="0.2">
      <c r="A229" s="2">
        <v>228</v>
      </c>
      <c r="B229" s="2">
        <v>1</v>
      </c>
      <c r="C229" s="2">
        <v>7</v>
      </c>
      <c r="D229" s="2">
        <v>5</v>
      </c>
      <c r="E229" s="2">
        <v>1</v>
      </c>
      <c r="F229" s="2">
        <v>419.239990234375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1</v>
      </c>
      <c r="M229" s="2">
        <v>0</v>
      </c>
    </row>
    <row r="230" spans="1:13" x14ac:dyDescent="0.2">
      <c r="A230" s="2">
        <v>229</v>
      </c>
      <c r="B230" s="2">
        <v>0</v>
      </c>
      <c r="C230" s="2">
        <v>3</v>
      </c>
      <c r="D230" s="2">
        <v>1.5</v>
      </c>
      <c r="E230" s="2">
        <v>0</v>
      </c>
      <c r="F230" s="2">
        <v>300</v>
      </c>
      <c r="G230" s="2">
        <v>0</v>
      </c>
      <c r="H230" s="2">
        <v>1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</row>
    <row r="231" spans="1:13" x14ac:dyDescent="0.2">
      <c r="A231" s="2">
        <v>230</v>
      </c>
      <c r="B231" s="2">
        <v>1</v>
      </c>
      <c r="C231" s="2">
        <v>3</v>
      </c>
      <c r="D231" s="2">
        <v>1.5</v>
      </c>
      <c r="E231" s="2">
        <v>1</v>
      </c>
      <c r="F231" s="2">
        <v>268</v>
      </c>
      <c r="G231" s="2">
        <v>0</v>
      </c>
      <c r="H231" s="2">
        <v>1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</row>
    <row r="232" spans="1:13" x14ac:dyDescent="0.2">
      <c r="A232" s="2">
        <v>231</v>
      </c>
      <c r="B232" s="2">
        <v>0</v>
      </c>
      <c r="C232" s="2">
        <v>6</v>
      </c>
      <c r="D232" s="2">
        <v>0.375</v>
      </c>
      <c r="E232" s="2">
        <v>0</v>
      </c>
      <c r="F232" s="2">
        <v>365.3900146484375</v>
      </c>
      <c r="G232" s="2">
        <v>0</v>
      </c>
      <c r="H232" s="2">
        <v>0</v>
      </c>
      <c r="I232" s="2">
        <v>0</v>
      </c>
      <c r="J232" s="2">
        <v>0</v>
      </c>
      <c r="K232" s="2">
        <v>1</v>
      </c>
      <c r="L232" s="2">
        <v>0</v>
      </c>
      <c r="M232" s="2">
        <v>0</v>
      </c>
    </row>
    <row r="233" spans="1:13" x14ac:dyDescent="0.2">
      <c r="A233" s="2">
        <v>232</v>
      </c>
      <c r="B233" s="2">
        <v>0</v>
      </c>
      <c r="C233" s="2">
        <v>5</v>
      </c>
      <c r="D233" s="2">
        <v>2.5</v>
      </c>
      <c r="E233" s="2">
        <v>0</v>
      </c>
      <c r="F233" s="2">
        <v>310.57998657226562</v>
      </c>
      <c r="G233" s="2">
        <v>0</v>
      </c>
      <c r="H233" s="2">
        <v>0</v>
      </c>
      <c r="I233" s="2">
        <v>0</v>
      </c>
      <c r="J233" s="2">
        <v>1</v>
      </c>
      <c r="K233" s="2">
        <v>0</v>
      </c>
      <c r="L233" s="2">
        <v>0</v>
      </c>
      <c r="M233" s="2">
        <v>0</v>
      </c>
    </row>
    <row r="234" spans="1:13" x14ac:dyDescent="0.2">
      <c r="A234" s="2">
        <v>233</v>
      </c>
      <c r="B234" s="2">
        <v>1</v>
      </c>
      <c r="C234" s="2">
        <v>3</v>
      </c>
      <c r="D234" s="2">
        <v>0.5</v>
      </c>
      <c r="E234" s="2">
        <v>1</v>
      </c>
      <c r="F234" s="2">
        <v>273</v>
      </c>
      <c r="G234" s="2">
        <v>0</v>
      </c>
      <c r="H234" s="2">
        <v>1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</row>
    <row r="235" spans="1:13" x14ac:dyDescent="0.2">
      <c r="A235" s="2">
        <v>234</v>
      </c>
      <c r="B235" s="2">
        <v>0</v>
      </c>
      <c r="C235" s="2">
        <v>7</v>
      </c>
      <c r="D235" s="2">
        <v>2.5</v>
      </c>
      <c r="E235" s="2">
        <v>0</v>
      </c>
      <c r="F235" s="2">
        <v>351.92001342773437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1</v>
      </c>
      <c r="M235" s="2">
        <v>0</v>
      </c>
    </row>
    <row r="236" spans="1:13" x14ac:dyDescent="0.2">
      <c r="A236" s="2">
        <v>235</v>
      </c>
      <c r="B236" s="2">
        <v>0</v>
      </c>
      <c r="C236" s="2">
        <v>3</v>
      </c>
      <c r="D236" s="2">
        <v>0.5</v>
      </c>
      <c r="E236" s="2">
        <v>0</v>
      </c>
      <c r="F236" s="2">
        <v>254.80999755859375</v>
      </c>
      <c r="G236" s="2">
        <v>0</v>
      </c>
      <c r="H236" s="2">
        <v>1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</row>
    <row r="237" spans="1:13" x14ac:dyDescent="0.2">
      <c r="A237" s="2">
        <v>236</v>
      </c>
      <c r="B237" s="2">
        <v>0</v>
      </c>
      <c r="C237" s="2">
        <v>6</v>
      </c>
      <c r="D237" s="2">
        <v>1.5</v>
      </c>
      <c r="E237" s="2">
        <v>0</v>
      </c>
      <c r="F237" s="2">
        <v>359.6199951171875</v>
      </c>
      <c r="G237" s="2">
        <v>0</v>
      </c>
      <c r="H237" s="2">
        <v>0</v>
      </c>
      <c r="I237" s="2">
        <v>0</v>
      </c>
      <c r="J237" s="2">
        <v>0</v>
      </c>
      <c r="K237" s="2">
        <v>1</v>
      </c>
      <c r="L237" s="2">
        <v>0</v>
      </c>
      <c r="M237" s="2">
        <v>0</v>
      </c>
    </row>
    <row r="238" spans="1:13" x14ac:dyDescent="0.2">
      <c r="A238" s="2">
        <v>237</v>
      </c>
      <c r="B238" s="2">
        <v>0</v>
      </c>
      <c r="C238" s="2">
        <v>2</v>
      </c>
      <c r="D238" s="2">
        <v>0.5</v>
      </c>
      <c r="E238" s="2">
        <v>0</v>
      </c>
      <c r="F238" s="2">
        <v>230</v>
      </c>
      <c r="G238" s="2">
        <v>1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</row>
    <row r="239" spans="1:13" x14ac:dyDescent="0.2">
      <c r="A239" s="2">
        <v>238</v>
      </c>
      <c r="B239" s="2">
        <v>1</v>
      </c>
      <c r="C239" s="2">
        <v>6</v>
      </c>
      <c r="D239" s="2">
        <v>0.5</v>
      </c>
      <c r="E239" s="2">
        <v>1</v>
      </c>
      <c r="F239" s="2">
        <v>394.239990234375</v>
      </c>
      <c r="G239" s="2">
        <v>0</v>
      </c>
      <c r="H239" s="2">
        <v>0</v>
      </c>
      <c r="I239" s="2">
        <v>0</v>
      </c>
      <c r="J239" s="2">
        <v>0</v>
      </c>
      <c r="K239" s="2">
        <v>1</v>
      </c>
      <c r="L239" s="2">
        <v>0</v>
      </c>
      <c r="M239" s="2">
        <v>0</v>
      </c>
    </row>
    <row r="240" spans="1:13" x14ac:dyDescent="0.2">
      <c r="A240" s="2">
        <v>239</v>
      </c>
      <c r="B240" s="2">
        <v>0</v>
      </c>
      <c r="C240" s="2">
        <v>5</v>
      </c>
      <c r="D240" s="2">
        <v>0.20999999344348907</v>
      </c>
      <c r="E240" s="2">
        <v>0</v>
      </c>
      <c r="F240" s="2">
        <v>278.85000610351562</v>
      </c>
      <c r="G240" s="2">
        <v>0</v>
      </c>
      <c r="H240" s="2">
        <v>0</v>
      </c>
      <c r="I240" s="2">
        <v>0</v>
      </c>
      <c r="J240" s="2">
        <v>1</v>
      </c>
      <c r="K240" s="2">
        <v>0</v>
      </c>
      <c r="L240" s="2">
        <v>0</v>
      </c>
      <c r="M240" s="2">
        <v>0</v>
      </c>
    </row>
    <row r="241" spans="1:13" x14ac:dyDescent="0.2">
      <c r="A241" s="2">
        <v>240</v>
      </c>
      <c r="B241" s="2">
        <v>0</v>
      </c>
      <c r="C241" s="2">
        <v>5</v>
      </c>
      <c r="D241" s="2">
        <v>0.5</v>
      </c>
      <c r="E241" s="2">
        <v>0</v>
      </c>
      <c r="F241" s="2">
        <v>309.6199951171875</v>
      </c>
      <c r="G241" s="2">
        <v>0</v>
      </c>
      <c r="H241" s="2">
        <v>0</v>
      </c>
      <c r="I241" s="2">
        <v>0</v>
      </c>
      <c r="J241" s="2">
        <v>1</v>
      </c>
      <c r="K241" s="2">
        <v>0</v>
      </c>
      <c r="L241" s="2">
        <v>0</v>
      </c>
      <c r="M241" s="2">
        <v>0</v>
      </c>
    </row>
    <row r="242" spans="1:13" x14ac:dyDescent="0.2">
      <c r="A242" s="2">
        <v>241</v>
      </c>
      <c r="B242" s="2">
        <v>0</v>
      </c>
      <c r="C242" s="2">
        <v>5</v>
      </c>
      <c r="D242" s="2">
        <v>1.5</v>
      </c>
      <c r="E242" s="2">
        <v>0</v>
      </c>
      <c r="F242" s="2">
        <v>278.3699951171875</v>
      </c>
      <c r="G242" s="2">
        <v>0</v>
      </c>
      <c r="H242" s="2">
        <v>0</v>
      </c>
      <c r="I242" s="2">
        <v>0</v>
      </c>
      <c r="J242" s="2">
        <v>1</v>
      </c>
      <c r="K242" s="2">
        <v>0</v>
      </c>
      <c r="L242" s="2">
        <v>0</v>
      </c>
      <c r="M242" s="2">
        <v>0</v>
      </c>
    </row>
    <row r="243" spans="1:13" x14ac:dyDescent="0.2">
      <c r="A243" s="2">
        <v>242</v>
      </c>
      <c r="B243" s="2">
        <v>0</v>
      </c>
      <c r="C243" s="2">
        <v>3</v>
      </c>
      <c r="D243" s="2">
        <v>1.5</v>
      </c>
      <c r="E243" s="2">
        <v>0</v>
      </c>
      <c r="F243" s="2">
        <v>295.3900146484375</v>
      </c>
      <c r="G243" s="2">
        <v>0</v>
      </c>
      <c r="H243" s="2">
        <v>1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</row>
    <row r="244" spans="1:13" x14ac:dyDescent="0.2">
      <c r="A244" s="2">
        <v>243</v>
      </c>
      <c r="B244" s="2">
        <v>1</v>
      </c>
      <c r="C244" s="2">
        <v>5</v>
      </c>
      <c r="D244" s="2">
        <v>0.5</v>
      </c>
      <c r="E244" s="2">
        <v>1</v>
      </c>
      <c r="F244" s="2">
        <v>268.6199951171875</v>
      </c>
      <c r="G244" s="2">
        <v>0</v>
      </c>
      <c r="H244" s="2">
        <v>0</v>
      </c>
      <c r="I244" s="2">
        <v>0</v>
      </c>
      <c r="J244" s="2">
        <v>1</v>
      </c>
      <c r="K244" s="2">
        <v>0</v>
      </c>
      <c r="L244" s="2">
        <v>0</v>
      </c>
      <c r="M244" s="2">
        <v>0</v>
      </c>
    </row>
    <row r="245" spans="1:13" x14ac:dyDescent="0.2">
      <c r="A245" s="2">
        <v>244</v>
      </c>
      <c r="B245" s="2">
        <v>0</v>
      </c>
      <c r="C245" s="2">
        <v>6</v>
      </c>
      <c r="D245" s="2">
        <v>0.5</v>
      </c>
      <c r="E245" s="2">
        <v>0</v>
      </c>
      <c r="F245" s="2">
        <v>309.6199951171875</v>
      </c>
      <c r="G245" s="2">
        <v>0</v>
      </c>
      <c r="H245" s="2">
        <v>0</v>
      </c>
      <c r="I245" s="2">
        <v>0</v>
      </c>
      <c r="J245" s="2">
        <v>0</v>
      </c>
      <c r="K245" s="2">
        <v>1</v>
      </c>
      <c r="L245" s="2">
        <v>0</v>
      </c>
      <c r="M245" s="2">
        <v>0</v>
      </c>
    </row>
    <row r="246" spans="1:13" x14ac:dyDescent="0.2">
      <c r="A246" s="2">
        <v>245</v>
      </c>
      <c r="B246" s="2">
        <v>1</v>
      </c>
      <c r="C246" s="2">
        <v>7</v>
      </c>
      <c r="D246" s="2">
        <v>2.5</v>
      </c>
      <c r="E246" s="2">
        <v>1</v>
      </c>
      <c r="F246" s="2">
        <v>356.739990234375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1</v>
      </c>
      <c r="M246" s="2">
        <v>0</v>
      </c>
    </row>
    <row r="247" spans="1:13" x14ac:dyDescent="0.2">
      <c r="A247" s="2">
        <v>246</v>
      </c>
      <c r="B247" s="2">
        <v>0</v>
      </c>
      <c r="C247" s="2">
        <v>4</v>
      </c>
      <c r="D247" s="2">
        <v>0.95999997854232788</v>
      </c>
      <c r="E247" s="2">
        <v>0</v>
      </c>
      <c r="F247" s="2">
        <v>243.24000549316406</v>
      </c>
      <c r="G247" s="2">
        <v>0</v>
      </c>
      <c r="H247" s="2">
        <v>0</v>
      </c>
      <c r="I247" s="2">
        <v>1</v>
      </c>
      <c r="J247" s="2">
        <v>0</v>
      </c>
      <c r="K247" s="2">
        <v>0</v>
      </c>
      <c r="L247" s="2">
        <v>0</v>
      </c>
      <c r="M247" s="2">
        <v>0</v>
      </c>
    </row>
    <row r="248" spans="1:13" x14ac:dyDescent="0.2">
      <c r="A248" s="2">
        <v>247</v>
      </c>
      <c r="B248" s="2">
        <v>0</v>
      </c>
      <c r="C248" s="2">
        <v>4</v>
      </c>
      <c r="D248" s="2">
        <v>0.5</v>
      </c>
      <c r="E248" s="2">
        <v>0</v>
      </c>
      <c r="F248" s="2">
        <v>253.85000610351563</v>
      </c>
      <c r="G248" s="2">
        <v>0</v>
      </c>
      <c r="H248" s="2">
        <v>0</v>
      </c>
      <c r="I248" s="2">
        <v>1</v>
      </c>
      <c r="J248" s="2">
        <v>0</v>
      </c>
      <c r="K248" s="2">
        <v>0</v>
      </c>
      <c r="L248" s="2">
        <v>0</v>
      </c>
      <c r="M248" s="2">
        <v>0</v>
      </c>
    </row>
    <row r="249" spans="1:13" x14ac:dyDescent="0.2">
      <c r="A249" s="2">
        <v>248</v>
      </c>
      <c r="B249" s="2">
        <v>0</v>
      </c>
      <c r="C249" s="2">
        <v>7</v>
      </c>
      <c r="D249" s="2">
        <v>0.5</v>
      </c>
      <c r="E249" s="2">
        <v>0</v>
      </c>
      <c r="F249" s="2">
        <v>350.95999145507812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1</v>
      </c>
      <c r="M249" s="2">
        <v>0</v>
      </c>
    </row>
    <row r="250" spans="1:13" x14ac:dyDescent="0.2">
      <c r="A250" s="2">
        <v>249</v>
      </c>
      <c r="B250" s="2">
        <v>0</v>
      </c>
      <c r="C250" s="2">
        <v>6</v>
      </c>
      <c r="D250" s="2">
        <v>3.2899999618530273</v>
      </c>
      <c r="E250" s="2">
        <v>0</v>
      </c>
      <c r="F250" s="2">
        <v>396.16000366210937</v>
      </c>
      <c r="G250" s="2">
        <v>0</v>
      </c>
      <c r="H250" s="2">
        <v>0</v>
      </c>
      <c r="I250" s="2">
        <v>0</v>
      </c>
      <c r="J250" s="2">
        <v>0</v>
      </c>
      <c r="K250" s="2">
        <v>1</v>
      </c>
      <c r="L250" s="2">
        <v>0</v>
      </c>
      <c r="M250" s="2">
        <v>0</v>
      </c>
    </row>
    <row r="251" spans="1:13" x14ac:dyDescent="0.2">
      <c r="A251" s="2">
        <v>250</v>
      </c>
      <c r="B251" s="2">
        <v>0</v>
      </c>
      <c r="C251" s="2">
        <v>7</v>
      </c>
      <c r="D251" s="2">
        <v>1.2899999618530273</v>
      </c>
      <c r="E251" s="2">
        <v>0</v>
      </c>
      <c r="F251" s="2">
        <v>326.92999267578125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1</v>
      </c>
      <c r="M251" s="2">
        <v>0</v>
      </c>
    </row>
    <row r="252" spans="1:13" x14ac:dyDescent="0.2">
      <c r="A252" s="2">
        <v>251</v>
      </c>
      <c r="B252" s="2">
        <v>0</v>
      </c>
      <c r="C252" s="2">
        <v>3</v>
      </c>
      <c r="D252" s="2">
        <v>5</v>
      </c>
      <c r="E252" s="2">
        <v>0</v>
      </c>
      <c r="F252" s="2">
        <v>316.92999267578125</v>
      </c>
      <c r="G252" s="2">
        <v>0</v>
      </c>
      <c r="H252" s="2">
        <v>1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</row>
    <row r="253" spans="1:13" x14ac:dyDescent="0.2">
      <c r="A253" s="2">
        <v>252</v>
      </c>
      <c r="B253" s="2">
        <v>0</v>
      </c>
      <c r="C253" s="2">
        <v>1</v>
      </c>
      <c r="D253" s="2">
        <v>0.5</v>
      </c>
      <c r="E253" s="2">
        <v>0</v>
      </c>
      <c r="F253" s="2">
        <v>201.92999267578125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</row>
    <row r="254" spans="1:13" x14ac:dyDescent="0.2">
      <c r="A254" s="2">
        <v>253</v>
      </c>
      <c r="B254" s="2">
        <v>0</v>
      </c>
      <c r="C254" s="2">
        <v>5</v>
      </c>
      <c r="D254" s="2">
        <v>0.5</v>
      </c>
      <c r="E254" s="2">
        <v>0</v>
      </c>
      <c r="F254" s="2">
        <v>268.6199951171875</v>
      </c>
      <c r="G254" s="2">
        <v>0</v>
      </c>
      <c r="H254" s="2">
        <v>0</v>
      </c>
      <c r="I254" s="2">
        <v>0</v>
      </c>
      <c r="J254" s="2">
        <v>1</v>
      </c>
      <c r="K254" s="2">
        <v>0</v>
      </c>
      <c r="L254" s="2">
        <v>0</v>
      </c>
      <c r="M254" s="2">
        <v>0</v>
      </c>
    </row>
    <row r="255" spans="1:13" x14ac:dyDescent="0.2">
      <c r="A255" s="2">
        <v>254</v>
      </c>
      <c r="B255" s="2">
        <v>0</v>
      </c>
      <c r="C255" s="2">
        <v>2</v>
      </c>
      <c r="D255" s="2">
        <v>1.2100000381469727</v>
      </c>
      <c r="E255" s="2">
        <v>0</v>
      </c>
      <c r="F255" s="2">
        <v>240</v>
      </c>
      <c r="G255" s="2">
        <v>1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</row>
    <row r="256" spans="1:13" x14ac:dyDescent="0.2">
      <c r="A256" s="2">
        <v>255</v>
      </c>
      <c r="B256" s="2">
        <v>0</v>
      </c>
      <c r="C256" s="2">
        <v>6</v>
      </c>
      <c r="D256" s="2">
        <v>0.5</v>
      </c>
      <c r="E256" s="2">
        <v>0</v>
      </c>
      <c r="F256" s="2">
        <v>326.92999267578125</v>
      </c>
      <c r="G256" s="2">
        <v>0</v>
      </c>
      <c r="H256" s="2">
        <v>0</v>
      </c>
      <c r="I256" s="2">
        <v>0</v>
      </c>
      <c r="J256" s="2">
        <v>0</v>
      </c>
      <c r="K256" s="2">
        <v>1</v>
      </c>
      <c r="L256" s="2">
        <v>0</v>
      </c>
      <c r="M256" s="2">
        <v>0</v>
      </c>
    </row>
    <row r="257" spans="1:13" x14ac:dyDescent="0.2">
      <c r="A257" s="2">
        <v>256</v>
      </c>
      <c r="B257" s="2">
        <v>0</v>
      </c>
      <c r="C257" s="2">
        <v>7</v>
      </c>
      <c r="D257" s="2">
        <v>2.5</v>
      </c>
      <c r="E257" s="2">
        <v>0</v>
      </c>
      <c r="F257" s="2">
        <v>346.14999389648437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1</v>
      </c>
      <c r="M257" s="2">
        <v>0</v>
      </c>
    </row>
    <row r="258" spans="1:13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</sheetData>
  <sortState ref="A2:M257">
    <sortCondition ref="A2:A2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Artsy -original regression</vt:lpstr>
      <vt:lpstr>Artsy Data</vt:lpstr>
    </vt:vector>
  </TitlesOfParts>
  <Company>Tippie College of Business, The Univ. of Iowa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Burer</dc:creator>
  <cp:lastModifiedBy>jones</cp:lastModifiedBy>
  <dcterms:created xsi:type="dcterms:W3CDTF">2001-10-18T18:24:02Z</dcterms:created>
  <dcterms:modified xsi:type="dcterms:W3CDTF">2015-10-28T16:16:42Z</dcterms:modified>
</cp:coreProperties>
</file>