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rem\Documents\CSCI 271 - Data Mining\"/>
    </mc:Choice>
  </mc:AlternateContent>
  <xr:revisionPtr revIDLastSave="0" documentId="13_ncr:1_{E08E8F33-B4A1-4420-9AFD-90D2A10A130E}" xr6:coauthVersionLast="47" xr6:coauthVersionMax="47" xr10:uidLastSave="{00000000-0000-0000-0000-000000000000}"/>
  <bookViews>
    <workbookView xWindow="-110" yWindow="-110" windowWidth="19420" windowHeight="10300" xr2:uid="{00000000-000D-0000-FFFF-FFFF00000000}"/>
  </bookViews>
  <sheets>
    <sheet name="Question 1" sheetId="1" r:id="rId1"/>
    <sheet name="Question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6" i="1" l="1"/>
  <c r="E47" i="1"/>
  <c r="E48" i="1"/>
  <c r="E45" i="1"/>
  <c r="D46" i="1"/>
  <c r="D47" i="1"/>
  <c r="D48" i="1"/>
  <c r="D45" i="1"/>
  <c r="C46" i="1"/>
  <c r="C47" i="1"/>
  <c r="C48" i="1"/>
  <c r="C45" i="1"/>
  <c r="B46" i="1"/>
  <c r="B47" i="1"/>
  <c r="B48" i="1"/>
  <c r="B45" i="1"/>
  <c r="K46" i="1" a="1"/>
  <c r="K46" i="1" s="1"/>
  <c r="K47" i="1" a="1"/>
  <c r="K47" i="1" s="1"/>
  <c r="K48" i="1" a="1"/>
  <c r="K48" i="1" s="1"/>
  <c r="K45" i="1" a="1"/>
  <c r="K45" i="1" s="1"/>
  <c r="J46" i="1" a="1"/>
  <c r="J46" i="1" s="1"/>
  <c r="J47" i="1" a="1"/>
  <c r="J47" i="1" s="1"/>
  <c r="J48" i="1" a="1"/>
  <c r="J48" i="1" s="1"/>
  <c r="J45" i="1" a="1"/>
  <c r="J45" i="1" s="1"/>
  <c r="I46" i="1" a="1"/>
  <c r="I46" i="1" s="1"/>
  <c r="I47" i="1" a="1"/>
  <c r="I47" i="1" s="1"/>
  <c r="I48" i="1" a="1"/>
  <c r="I48" i="1" s="1"/>
  <c r="I45" i="1" a="1"/>
  <c r="I45" i="1" s="1"/>
  <c r="H46" i="1" a="1"/>
  <c r="H46" i="1" s="1"/>
  <c r="H47" i="1" a="1"/>
  <c r="H47" i="1" s="1"/>
  <c r="H48" i="1" a="1"/>
  <c r="H48" i="1" s="1"/>
  <c r="H45" i="1" a="1"/>
  <c r="H45" i="1" s="1"/>
  <c r="K39" i="1"/>
  <c r="K40" i="1"/>
  <c r="K41" i="1"/>
  <c r="K38" i="1"/>
  <c r="J39" i="1"/>
  <c r="J40" i="1"/>
  <c r="J41" i="1"/>
  <c r="J38" i="1"/>
  <c r="I39" i="1"/>
  <c r="I40" i="1"/>
  <c r="I41" i="1"/>
  <c r="I38" i="1"/>
  <c r="H39" i="1"/>
  <c r="H40" i="1"/>
  <c r="H41" i="1"/>
  <c r="H38" i="1"/>
  <c r="E39" i="1"/>
  <c r="E40" i="1"/>
  <c r="E41" i="1"/>
  <c r="E38" i="1"/>
  <c r="D39" i="1"/>
  <c r="D40" i="1"/>
  <c r="D41" i="1"/>
  <c r="D38" i="1"/>
  <c r="C39" i="1"/>
  <c r="C40" i="1"/>
  <c r="C41" i="1"/>
  <c r="C38" i="1"/>
  <c r="B39" i="1"/>
  <c r="B40" i="1"/>
  <c r="B41" i="1"/>
  <c r="B38" i="1"/>
  <c r="C69" i="2"/>
  <c r="B69" i="2"/>
  <c r="C68" i="2"/>
  <c r="B68" i="2"/>
  <c r="C67" i="2"/>
  <c r="B67" i="2"/>
  <c r="C64" i="2"/>
  <c r="B64" i="2"/>
  <c r="C63" i="2"/>
  <c r="B63" i="2"/>
  <c r="B60" i="2"/>
  <c r="G72" i="2" s="1"/>
  <c r="B59" i="2"/>
  <c r="G66" i="2" s="1"/>
  <c r="E40" i="2"/>
  <c r="D40" i="2"/>
  <c r="C40" i="2"/>
  <c r="E39" i="2"/>
  <c r="D39" i="2"/>
  <c r="C39" i="2"/>
  <c r="E38" i="2"/>
  <c r="D38" i="2"/>
  <c r="C38" i="2"/>
  <c r="E37" i="2"/>
  <c r="D37" i="2"/>
  <c r="C37" i="2"/>
  <c r="E36" i="2"/>
  <c r="D36" i="2"/>
  <c r="C36" i="2"/>
  <c r="E35" i="2"/>
  <c r="D35" i="2"/>
  <c r="C35" i="2"/>
  <c r="E34" i="2"/>
  <c r="D34" i="2"/>
  <c r="C34" i="2"/>
  <c r="E33" i="2"/>
  <c r="D33" i="2"/>
  <c r="C33" i="2"/>
  <c r="E32" i="2"/>
  <c r="D32" i="2"/>
  <c r="C32" i="2"/>
  <c r="E31" i="2"/>
  <c r="D31" i="2"/>
  <c r="C31" i="2"/>
  <c r="E30" i="2"/>
  <c r="D30" i="2"/>
  <c r="C30" i="2"/>
  <c r="E29" i="2"/>
  <c r="D29" i="2"/>
  <c r="C29" i="2"/>
  <c r="E28" i="2"/>
  <c r="D28" i="2"/>
  <c r="C28" i="2"/>
  <c r="H28" i="1"/>
  <c r="C17" i="1"/>
  <c r="K30" i="1" s="1"/>
  <c r="B17" i="1"/>
  <c r="C16" i="1"/>
  <c r="B16" i="1"/>
  <c r="J30" i="1" s="1"/>
  <c r="C15" i="1"/>
  <c r="B15" i="1"/>
  <c r="D29" i="1" s="1"/>
  <c r="C14" i="1"/>
  <c r="B14" i="1"/>
  <c r="K21" i="1" l="1"/>
  <c r="J24" i="1"/>
  <c r="B21" i="1"/>
  <c r="E23" i="1"/>
  <c r="K24" i="1"/>
  <c r="I21" i="1"/>
  <c r="B28" i="1"/>
  <c r="B22" i="1"/>
  <c r="H29" i="1"/>
  <c r="B31" i="1"/>
  <c r="C22" i="1"/>
  <c r="I23" i="1"/>
  <c r="C28" i="1"/>
  <c r="I29" i="1"/>
  <c r="C31" i="1"/>
  <c r="G61" i="2"/>
  <c r="G67" i="2"/>
  <c r="H67" i="2" s="1"/>
  <c r="G62" i="2"/>
  <c r="D28" i="1"/>
  <c r="E28" i="1"/>
  <c r="B24" i="1"/>
  <c r="H31" i="1"/>
  <c r="I28" i="1"/>
  <c r="C30" i="1"/>
  <c r="I31" i="1"/>
  <c r="E29" i="1"/>
  <c r="H23" i="1"/>
  <c r="J29" i="1"/>
  <c r="E31" i="1"/>
  <c r="B30" i="1"/>
  <c r="C21" i="1"/>
  <c r="I22" i="1"/>
  <c r="C24" i="1"/>
  <c r="D21" i="1"/>
  <c r="J22" i="1"/>
  <c r="D24" i="1"/>
  <c r="J28" i="1"/>
  <c r="D30" i="1"/>
  <c r="J31" i="1"/>
  <c r="E30" i="1"/>
  <c r="K31" i="1"/>
  <c r="G71" i="2"/>
  <c r="H71" i="2" s="1"/>
  <c r="D31" i="1"/>
  <c r="H22" i="1"/>
  <c r="K28" i="1"/>
  <c r="H21" i="1"/>
  <c r="B23" i="1"/>
  <c r="H24" i="1"/>
  <c r="B29" i="1"/>
  <c r="H30" i="1"/>
  <c r="D22" i="1"/>
  <c r="J23" i="1"/>
  <c r="E22" i="1"/>
  <c r="K29" i="1"/>
  <c r="E21" i="1"/>
  <c r="K22" i="1"/>
  <c r="E24" i="1"/>
  <c r="C23" i="1"/>
  <c r="I24" i="1"/>
  <c r="C29" i="1"/>
  <c r="I30" i="1"/>
  <c r="K23" i="1"/>
  <c r="J21" i="1"/>
  <c r="D23" i="1"/>
  <c r="H62" i="2" l="1"/>
  <c r="H61" i="2"/>
  <c r="H66" i="2"/>
  <c r="H7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<sst xmlns="http://schemas.openxmlformats.org/spreadsheetml/2006/main" count="233" uniqueCount="70">
  <si>
    <t>1. Consider the following information for the following persons:</t>
  </si>
  <si>
    <t>Name</t>
  </si>
  <si>
    <t># of Vehicles Owned</t>
  </si>
  <si>
    <t># of Dependents</t>
  </si>
  <si>
    <t>Gender</t>
  </si>
  <si>
    <t>Adam</t>
  </si>
  <si>
    <t>Betty</t>
  </si>
  <si>
    <t>Cindy</t>
  </si>
  <si>
    <t>David</t>
  </si>
  <si>
    <t>We have to min max normalize the features. The features in our dataset are of different scale. For example, the feature, "Number of Vehicles Owned" has scale 1-3 while the feature, "Gender" has scale 0-1. Min-max normalization brings all of the features to the same scale.</t>
  </si>
  <si>
    <t xml:space="preserve"># of Vehicles Owned </t>
  </si>
  <si>
    <t>Euclidean Distance</t>
  </si>
  <si>
    <t>Manhattan Distance</t>
  </si>
  <si>
    <t>Cosine Distance</t>
  </si>
  <si>
    <t>Hamming Distance</t>
  </si>
  <si>
    <t>2.  Consider the following dataset of social media posts.</t>
  </si>
  <si>
    <t>Post</t>
  </si>
  <si>
    <t>Grammar</t>
  </si>
  <si>
    <t>Sentiment</t>
  </si>
  <si>
    <t>Label</t>
  </si>
  <si>
    <t>Bad</t>
  </si>
  <si>
    <t>Positive</t>
  </si>
  <si>
    <t>Normal</t>
  </si>
  <si>
    <t>Good</t>
  </si>
  <si>
    <t>Neutral</t>
  </si>
  <si>
    <t>Negative</t>
  </si>
  <si>
    <t>Troll</t>
  </si>
  <si>
    <t>We have the following three test cases:</t>
  </si>
  <si>
    <t>A</t>
  </si>
  <si>
    <t>B</t>
  </si>
  <si>
    <t>C</t>
  </si>
  <si>
    <t xml:space="preserve">We create a table showing the Hamming distance between each test case and the labeled dataset. </t>
  </si>
  <si>
    <t>Labeled Instances</t>
  </si>
  <si>
    <t>Test Case A</t>
  </si>
  <si>
    <t>Test Case B</t>
  </si>
  <si>
    <t>Test Case C</t>
  </si>
  <si>
    <r>
      <rPr>
        <b/>
        <sz val="10"/>
        <color theme="1"/>
        <rFont val="Arial"/>
        <family val="2"/>
      </rPr>
      <t>Note</t>
    </r>
    <r>
      <rPr>
        <sz val="10"/>
        <color theme="1"/>
        <rFont val="Arial"/>
        <family val="2"/>
      </rPr>
      <t xml:space="preserve">: In case the number of nearest neighbors exceeds k, the classifier considers all of the nearest neighbors and classifies based on majority vote. </t>
    </r>
  </si>
  <si>
    <t>A. KNN, where k = 1</t>
  </si>
  <si>
    <t>For Test Case A, the 10th label instance is the nearest neighbor. The 10th post is labeled as normal.</t>
  </si>
  <si>
    <t>For Test Case B, there were three instances (posts 3, 7, 13) that were all 0 Hamming distance away. Since all the nearest neighbors are troll posts, test case B is classified as troll.</t>
  </si>
  <si>
    <t>For Test Case C, there were three instances (posts 4, 6, 9) that were all 0 Hamming distance away. By majority, since both posts 6 and 9 are labeled as normal, test case C is classified as normal.</t>
  </si>
  <si>
    <t>B. KNN, where k = 3</t>
  </si>
  <si>
    <t>For Test Case A, only one instance (post 10) is 0 Hamming distance away. Posts 1, 2, 3, 7, 8, 11, 12, 13 are all 1 Hamming distance away. The majority of nearest neighbors (5 out of 9) were labeled as troll.</t>
  </si>
  <si>
    <t>For Test Case B, the three nearest neighbors (posts 3, 7, 13) are 0 Hamming distance away. Since all the nearest neighbors are labeled as troll, the Test Case B is classified as troll.</t>
  </si>
  <si>
    <t>For Test Case C, the three nearest neighbors (posts 4, 6, 9) are 0 Hamming distance away. Since both posts 6 and 9 are labeled as normal, test case C is classified as normal.</t>
  </si>
  <si>
    <t>C. KNN, where k = 5</t>
  </si>
  <si>
    <t>For Test Case A, there is one instance (post 10) which is 0 Hamming distance away, and there are 8 instances (posts 1,2,3,7,8,11,12,13) which are 1 Hamming distance away. The majority of the nearest neighbors are labeled as troll.</t>
  </si>
  <si>
    <t>For Test Case B, there are three instances (posts 3, 7, 13) which are 0 Hamming distance away, and there are 7 instances (posts 1, 4, 6, 8, 9, 10, 12) which are 1 Hamming distance away. The majority of nearest neighbors are labeled as troll.</t>
  </si>
  <si>
    <t>For Test Case C, there are three instances (posts 4, 6, 9) which are 0 Hamming distance away, and there are six instances (posts 2, 3, 5, 7, 11, 13) which are 1 Hamming distance away. The majority of nearest neighbors are labeled as normal.</t>
  </si>
  <si>
    <t>Naive Bayes Classifier: We multiply the conditional probabilities.</t>
  </si>
  <si>
    <t>We compare the conditional probabilities of the features in the test case given the label is normal or given the label is troll. We classify the test case as the label with the higher conditional probability.</t>
  </si>
  <si>
    <t xml:space="preserve">P(Label = Normal) </t>
  </si>
  <si>
    <t>Test Case A: Bad Grammar, Neutral Sentiment</t>
  </si>
  <si>
    <t xml:space="preserve">P(Label = Troll) </t>
  </si>
  <si>
    <t>Probability</t>
  </si>
  <si>
    <t xml:space="preserve">Scaled Probability </t>
  </si>
  <si>
    <t>Test Case B: Bad Grammar, Negative Sentiment</t>
  </si>
  <si>
    <t xml:space="preserve">Positive </t>
  </si>
  <si>
    <t>Test Case C: Good Grammar, Negative Sentiment</t>
  </si>
  <si>
    <t>Scaled Probability</t>
  </si>
  <si>
    <t>kNN, k = 1</t>
  </si>
  <si>
    <t>kNN, k = 3</t>
  </si>
  <si>
    <t>kNN, k = 5</t>
  </si>
  <si>
    <t>Naive Bayes</t>
  </si>
  <si>
    <t>A: Bad, Neutral</t>
  </si>
  <si>
    <t>normal</t>
  </si>
  <si>
    <t>troll</t>
  </si>
  <si>
    <t>B: Bad, Negative</t>
  </si>
  <si>
    <t>C: Good, Negative</t>
  </si>
  <si>
    <t>Non Normalized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</si>
</sst>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b/>
      <sz val="10"/>
      <color theme="1"/>
      <name val="Arial"/>
      <family val="2"/>
      <scheme val="minor"/>
    </font>
    <font>
      <sz val="10"/>
      <name val="Arial"/>
      <family val="2"/>
    </font>
    <font>
      <b/>
      <sz val="10"/>
      <color theme="1"/>
      <name val="Arial"/>
      <family val="2"/>
    </font>
    <font>
      <sz val="10"/>
      <color theme="1"/>
      <name val="Arial"/>
      <family val="2"/>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theme="0"/>
        <bgColor indexed="64"/>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xf>
    <xf numFmtId="0" fontId="2" fillId="0" borderId="0" xfId="0" applyFont="1"/>
    <xf numFmtId="0" fontId="1" fillId="0" borderId="0" xfId="0" applyFont="1" applyAlignment="1">
      <alignment vertical="top" wrapText="1"/>
    </xf>
    <xf numFmtId="0" fontId="1" fillId="0" borderId="4" xfId="0" applyFont="1" applyBorder="1"/>
    <xf numFmtId="0" fontId="1" fillId="0" borderId="0" xfId="0" applyFont="1" applyAlignment="1">
      <alignment horizontal="left"/>
    </xf>
    <xf numFmtId="0" fontId="4" fillId="0" borderId="0" xfId="0" applyFont="1"/>
    <xf numFmtId="0" fontId="5" fillId="0" borderId="0" xfId="0" applyFont="1"/>
    <xf numFmtId="0" fontId="1" fillId="0" borderId="5" xfId="0" applyFont="1" applyBorder="1"/>
    <xf numFmtId="0" fontId="1" fillId="0" borderId="6" xfId="0" applyFont="1" applyBorder="1"/>
    <xf numFmtId="0" fontId="1" fillId="0" borderId="4" xfId="0" applyFont="1" applyBorder="1" applyAlignment="1">
      <alignment horizontal="left"/>
    </xf>
    <xf numFmtId="0" fontId="1" fillId="0" borderId="7" xfId="0" applyFont="1" applyBorder="1"/>
    <xf numFmtId="0" fontId="1" fillId="0" borderId="8" xfId="0" applyFont="1" applyBorder="1"/>
    <xf numFmtId="0" fontId="1" fillId="2" borderId="4" xfId="0" applyFont="1" applyFill="1" applyBorder="1" applyAlignment="1">
      <alignment horizontal="left"/>
    </xf>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6" fillId="0" borderId="0" xfId="0" applyFont="1"/>
    <xf numFmtId="0" fontId="0" fillId="3" borderId="13" xfId="0" applyFill="1" applyBorder="1"/>
    <xf numFmtId="0" fontId="0" fillId="3" borderId="15" xfId="0" applyFill="1" applyBorder="1"/>
    <xf numFmtId="0" fontId="0" fillId="3" borderId="14" xfId="0" applyFill="1" applyBorder="1"/>
    <xf numFmtId="0" fontId="0" fillId="3" borderId="16" xfId="0" applyFill="1" applyBorder="1"/>
    <xf numFmtId="0" fontId="0" fillId="3" borderId="17" xfId="0" applyFill="1" applyBorder="1"/>
    <xf numFmtId="0" fontId="1" fillId="0" borderId="4" xfId="0" applyFont="1" applyBorder="1" applyAlignment="1">
      <alignment horizontal="center"/>
    </xf>
    <xf numFmtId="0" fontId="2" fillId="0" borderId="1" xfId="0" applyFont="1" applyBorder="1" applyAlignment="1">
      <alignment horizontal="center"/>
    </xf>
    <xf numFmtId="0" fontId="3" fillId="0" borderId="2" xfId="0" applyFont="1" applyBorder="1"/>
    <xf numFmtId="0" fontId="3" fillId="0" borderId="3" xfId="0" applyFont="1" applyBorder="1"/>
    <xf numFmtId="0" fontId="1" fillId="0" borderId="0" xfId="0" applyFont="1" applyAlignment="1">
      <alignment horizontal="center" vertical="top" wrapText="1"/>
    </xf>
    <xf numFmtId="0" fontId="6" fillId="0" borderId="0" xfId="0" applyFont="1"/>
    <xf numFmtId="0" fontId="5" fillId="0" borderId="0" xfId="0" applyFont="1" applyAlignment="1">
      <alignment horizontal="center" vertical="center" wrapText="1"/>
    </xf>
    <xf numFmtId="0" fontId="7" fillId="0" borderId="0" xfId="0" applyFont="1"/>
  </cellXfs>
  <cellStyles count="1">
    <cellStyle name="Normal" xfId="0" builtinId="0"/>
  </cellStyles>
  <dxfs count="32">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alignment horizontal="center" vertical="bottom" textRotation="0" wrapText="0" indent="0" justifyLastLine="0" shrinkToFit="0" readingOrder="0"/>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ont>
        <strike val="0"/>
        <outline val="0"/>
        <shadow val="0"/>
        <u val="none"/>
        <vertAlign val="baseline"/>
        <sz val="10"/>
        <name val="Arial"/>
      </font>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EF7E3"/>
          <bgColor rgb="FFEEF7E3"/>
        </patternFill>
      </fill>
    </dxf>
    <dxf>
      <fill>
        <patternFill patternType="solid">
          <fgColor rgb="FFFFFFFF"/>
          <bgColor rgb="FFFFFFFF"/>
        </patternFill>
      </fill>
    </dxf>
    <dxf>
      <fill>
        <patternFill patternType="solid">
          <fgColor rgb="FF8BC34A"/>
          <bgColor rgb="FF8BC34A"/>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EF7E3"/>
          <bgColor rgb="FFEEF7E3"/>
        </patternFill>
      </fill>
    </dxf>
    <dxf>
      <fill>
        <patternFill patternType="solid">
          <fgColor rgb="FFFFFFFF"/>
          <bgColor rgb="FFFFFFFF"/>
        </patternFill>
      </fill>
    </dxf>
    <dxf>
      <fill>
        <patternFill patternType="solid">
          <fgColor rgb="FF8BC34A"/>
          <bgColor rgb="FF8BC34A"/>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6">
    <tableStyle name="Question 1-style" pivot="0" count="3" xr9:uid="{00000000-0011-0000-FFFF-FFFF00000000}">
      <tableStyleElement type="headerRow" dxfId="31"/>
      <tableStyleElement type="firstRowStripe" dxfId="30"/>
      <tableStyleElement type="secondRowStripe" dxfId="29"/>
    </tableStyle>
    <tableStyle name="Question 1-style 2" pivot="0" count="3" xr9:uid="{00000000-0011-0000-FFFF-FFFF01000000}">
      <tableStyleElement type="headerRow" dxfId="28"/>
      <tableStyleElement type="firstRowStripe" dxfId="27"/>
      <tableStyleElement type="secondRowStripe" dxfId="26"/>
    </tableStyle>
    <tableStyle name="Question 2-style" pivot="0" count="3" xr9:uid="{00000000-0011-0000-FFFF-FFFF02000000}">
      <tableStyleElement type="headerRow" dxfId="25"/>
      <tableStyleElement type="firstRowStripe" dxfId="24"/>
      <tableStyleElement type="secondRowStripe" dxfId="23"/>
    </tableStyle>
    <tableStyle name="Question 2-style 2" pivot="0" count="3" xr9:uid="{00000000-0011-0000-FFFF-FFFF03000000}">
      <tableStyleElement type="headerRow" dxfId="22"/>
      <tableStyleElement type="firstRowStripe" dxfId="21"/>
      <tableStyleElement type="secondRowStripe" dxfId="20"/>
    </tableStyle>
    <tableStyle name="Question 2-style 3" pivot="0" count="3" xr9:uid="{00000000-0011-0000-FFFF-FFFF04000000}">
      <tableStyleElement type="headerRow" dxfId="19"/>
      <tableStyleElement type="firstRowStripe" dxfId="18"/>
      <tableStyleElement type="secondRowStripe" dxfId="17"/>
    </tableStyle>
    <tableStyle name="Question 2-style 4" pivot="0" count="3" xr9:uid="{00000000-0011-0000-FFFF-FFFF05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7" headerRowDxfId="13" dataDxfId="12" totalsRowDxfId="11">
  <tableColumns count="4">
    <tableColumn id="1" xr3:uid="{00000000-0010-0000-0000-000001000000}" name="Name" dataDxfId="10"/>
    <tableColumn id="2" xr3:uid="{00000000-0010-0000-0000-000002000000}" name="# of Vehicles Owned" dataDxfId="9"/>
    <tableColumn id="3" xr3:uid="{00000000-0010-0000-0000-000003000000}" name="# of Dependents" dataDxfId="8"/>
    <tableColumn id="4" xr3:uid="{00000000-0010-0000-0000-000004000000}" name="Gender" dataDxfId="7"/>
  </tableColumns>
  <tableStyleInfo name="Question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3:D17" headerRowDxfId="6" dataDxfId="5" totalsRowDxfId="4">
  <tableColumns count="4">
    <tableColumn id="1" xr3:uid="{00000000-0010-0000-0100-000001000000}" name="Name" dataDxfId="3"/>
    <tableColumn id="2" xr3:uid="{00000000-0010-0000-0100-000002000000}" name="# of Vehicles Owned " dataDxfId="2"/>
    <tableColumn id="3" xr3:uid="{00000000-0010-0000-0100-000003000000}" name="# of Dependents" dataDxfId="1"/>
    <tableColumn id="4" xr3:uid="{00000000-0010-0000-0100-000004000000}" name="Gender" dataDxfId="0"/>
  </tableColumns>
  <tableStyleInfo name="Question 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D16">
  <tableColumns count="4">
    <tableColumn id="1" xr3:uid="{00000000-0010-0000-0200-000001000000}" name="Post"/>
    <tableColumn id="2" xr3:uid="{00000000-0010-0000-0200-000002000000}" name="Grammar"/>
    <tableColumn id="3" xr3:uid="{00000000-0010-0000-0200-000003000000}" name="Sentiment"/>
    <tableColumn id="4" xr3:uid="{00000000-0010-0000-0200-000004000000}" name="Label"/>
  </tableColumns>
  <tableStyleInfo name="Question 2-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9:C23" headerRowCount="0">
  <tableColumns count="3">
    <tableColumn id="1" xr3:uid="{00000000-0010-0000-0300-000001000000}" name="Column1"/>
    <tableColumn id="2" xr3:uid="{00000000-0010-0000-0300-000002000000}" name="Column2"/>
    <tableColumn id="3" xr3:uid="{00000000-0010-0000-0300-000003000000}" name="Column3"/>
  </tableColumns>
  <tableStyleInfo name="Question 2-style 2"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7:E40">
  <tableColumns count="5">
    <tableColumn id="1" xr3:uid="{00000000-0010-0000-0400-000001000000}" name="Labeled Instances"/>
    <tableColumn id="2" xr3:uid="{00000000-0010-0000-0400-000002000000}" name="Label"/>
    <tableColumn id="3" xr3:uid="{00000000-0010-0000-0400-000003000000}" name="Test Case A"/>
    <tableColumn id="4" xr3:uid="{00000000-0010-0000-0400-000004000000}" name="Test Case B"/>
    <tableColumn id="5" xr3:uid="{00000000-0010-0000-0400-000005000000}" name="Test Case C"/>
  </tableColumns>
  <tableStyleInfo name="Question 2-style 3"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74:E77">
  <tableColumns count="5">
    <tableColumn id="1" xr3:uid="{00000000-0010-0000-0500-000001000000}" name="Post"/>
    <tableColumn id="2" xr3:uid="{00000000-0010-0000-0500-000002000000}" name="kNN, k = 1"/>
    <tableColumn id="3" xr3:uid="{00000000-0010-0000-0500-000003000000}" name="kNN, k = 3"/>
    <tableColumn id="4" xr3:uid="{00000000-0010-0000-0500-000004000000}" name="kNN, k = 5"/>
    <tableColumn id="5" xr3:uid="{00000000-0010-0000-0500-000005000000}" name="Naive Bayes"/>
  </tableColumns>
  <tableStyleInfo name="Question 2-style 4"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8"/>
  <sheetViews>
    <sheetView tabSelected="1" topLeftCell="A33" workbookViewId="0">
      <selection activeCell="N42" sqref="N42"/>
    </sheetView>
  </sheetViews>
  <sheetFormatPr defaultColWidth="8" defaultRowHeight="15.75" customHeight="1" x14ac:dyDescent="0.25"/>
  <cols>
    <col min="2" max="2" width="19.26953125" customWidth="1"/>
    <col min="3" max="3" width="13.7265625" customWidth="1"/>
    <col min="4" max="4" width="13.453125" customWidth="1"/>
    <col min="5" max="5" width="12.7265625" customWidth="1"/>
  </cols>
  <sheetData>
    <row r="1" spans="1:13" ht="12.5" x14ac:dyDescent="0.25">
      <c r="A1" s="1" t="s">
        <v>0</v>
      </c>
      <c r="B1" s="19"/>
      <c r="C1" s="19"/>
      <c r="D1" s="19"/>
      <c r="E1" s="19"/>
      <c r="F1" s="19"/>
      <c r="G1" s="19"/>
      <c r="H1" s="19"/>
      <c r="I1" s="19"/>
      <c r="J1" s="19"/>
      <c r="K1" s="19"/>
      <c r="L1" s="19"/>
      <c r="M1" s="19"/>
    </row>
    <row r="2" spans="1:13" ht="15.75" customHeight="1" x14ac:dyDescent="0.25">
      <c r="A2" s="19"/>
      <c r="B2" s="19"/>
      <c r="C2" s="19"/>
      <c r="D2" s="19"/>
      <c r="E2" s="19"/>
      <c r="F2" s="19"/>
      <c r="G2" s="19"/>
      <c r="H2" s="19"/>
      <c r="I2" s="19"/>
      <c r="J2" s="19"/>
      <c r="K2" s="19"/>
      <c r="L2" s="19"/>
      <c r="M2" s="19"/>
    </row>
    <row r="3" spans="1:13" ht="12.5" x14ac:dyDescent="0.25">
      <c r="A3" s="2" t="s">
        <v>1</v>
      </c>
      <c r="B3" s="2" t="s">
        <v>2</v>
      </c>
      <c r="C3" s="2" t="s">
        <v>3</v>
      </c>
      <c r="D3" s="2" t="s">
        <v>4</v>
      </c>
      <c r="E3" s="19"/>
      <c r="F3" s="19"/>
      <c r="G3" s="19"/>
      <c r="H3" s="19"/>
      <c r="I3" s="19"/>
      <c r="J3" s="19"/>
      <c r="K3" s="19"/>
      <c r="L3" s="19"/>
      <c r="M3" s="19"/>
    </row>
    <row r="4" spans="1:13" ht="12.5" x14ac:dyDescent="0.25">
      <c r="A4" s="2" t="s">
        <v>5</v>
      </c>
      <c r="B4" s="2">
        <v>2</v>
      </c>
      <c r="C4" s="2">
        <v>0</v>
      </c>
      <c r="D4" s="2">
        <v>0</v>
      </c>
      <c r="E4" s="19"/>
      <c r="F4" s="19"/>
      <c r="G4" s="19"/>
      <c r="H4" s="19"/>
      <c r="I4" s="19"/>
      <c r="J4" s="19"/>
      <c r="K4" s="19"/>
      <c r="L4" s="19"/>
      <c r="M4" s="19"/>
    </row>
    <row r="5" spans="1:13" ht="12.5" x14ac:dyDescent="0.25">
      <c r="A5" s="2" t="s">
        <v>6</v>
      </c>
      <c r="B5" s="2">
        <v>3</v>
      </c>
      <c r="C5" s="2">
        <v>2</v>
      </c>
      <c r="D5" s="2">
        <v>1</v>
      </c>
      <c r="E5" s="19"/>
      <c r="F5" s="19"/>
      <c r="G5" s="19"/>
      <c r="H5" s="19"/>
      <c r="I5" s="19"/>
      <c r="J5" s="19"/>
      <c r="K5" s="19"/>
      <c r="L5" s="19"/>
      <c r="M5" s="19"/>
    </row>
    <row r="6" spans="1:13" ht="12.5" x14ac:dyDescent="0.25">
      <c r="A6" s="2" t="s">
        <v>7</v>
      </c>
      <c r="B6" s="2">
        <v>1</v>
      </c>
      <c r="C6" s="2">
        <v>2</v>
      </c>
      <c r="D6" s="2">
        <v>1</v>
      </c>
      <c r="E6" s="19"/>
      <c r="F6" s="19"/>
      <c r="G6" s="19"/>
      <c r="H6" s="19"/>
      <c r="I6" s="19"/>
      <c r="J6" s="19"/>
      <c r="K6" s="19"/>
      <c r="L6" s="19"/>
      <c r="M6" s="19"/>
    </row>
    <row r="7" spans="1:13" ht="12.5" x14ac:dyDescent="0.25">
      <c r="A7" s="2" t="s">
        <v>8</v>
      </c>
      <c r="B7" s="2">
        <v>2</v>
      </c>
      <c r="C7" s="2">
        <v>1</v>
      </c>
      <c r="D7" s="2">
        <v>0</v>
      </c>
      <c r="E7" s="19"/>
      <c r="F7" s="19"/>
      <c r="G7" s="19"/>
      <c r="H7" s="19"/>
      <c r="I7" s="19"/>
      <c r="J7" s="19"/>
      <c r="K7" s="19"/>
      <c r="L7" s="19"/>
      <c r="M7" s="19"/>
    </row>
    <row r="8" spans="1:13" ht="15.75" customHeight="1" x14ac:dyDescent="0.25">
      <c r="A8" s="19"/>
      <c r="B8" s="19"/>
      <c r="C8" s="19"/>
      <c r="D8" s="19"/>
      <c r="E8" s="19"/>
      <c r="F8" s="19"/>
      <c r="G8" s="19"/>
      <c r="H8" s="19"/>
      <c r="I8" s="19"/>
      <c r="J8" s="19"/>
      <c r="K8" s="19"/>
      <c r="L8" s="19"/>
      <c r="M8" s="19"/>
    </row>
    <row r="9" spans="1:13" ht="15.75" customHeight="1" x14ac:dyDescent="0.3">
      <c r="A9" s="3"/>
      <c r="B9" s="19"/>
      <c r="C9" s="19"/>
      <c r="D9" s="19"/>
      <c r="E9" s="19"/>
      <c r="F9" s="19"/>
      <c r="G9" s="19"/>
      <c r="H9" s="19"/>
      <c r="I9" s="19"/>
      <c r="J9" s="19"/>
      <c r="K9" s="19"/>
      <c r="L9" s="19"/>
      <c r="M9" s="19"/>
    </row>
    <row r="10" spans="1:13" ht="69" customHeight="1" x14ac:dyDescent="0.25">
      <c r="A10" s="29" t="s">
        <v>9</v>
      </c>
      <c r="B10" s="30"/>
      <c r="C10" s="30"/>
      <c r="D10" s="30"/>
      <c r="E10" s="30"/>
      <c r="F10" s="19"/>
      <c r="G10" s="19"/>
      <c r="H10" s="19"/>
      <c r="I10" s="19"/>
      <c r="J10" s="19"/>
      <c r="K10" s="19"/>
      <c r="L10" s="19"/>
      <c r="M10" s="19"/>
    </row>
    <row r="11" spans="1:13" ht="12.5" x14ac:dyDescent="0.25">
      <c r="A11" s="4"/>
      <c r="B11" s="4"/>
      <c r="C11" s="4"/>
      <c r="D11" s="4"/>
      <c r="E11" s="19"/>
      <c r="F11" s="19"/>
      <c r="G11" s="19"/>
      <c r="H11" s="19"/>
      <c r="I11" s="19"/>
      <c r="J11" s="19"/>
      <c r="K11" s="19"/>
      <c r="L11" s="19"/>
      <c r="M11" s="19"/>
    </row>
    <row r="12" spans="1:13" ht="15.75" customHeight="1" x14ac:dyDescent="0.25">
      <c r="A12" s="19"/>
      <c r="B12" s="19"/>
      <c r="C12" s="19"/>
      <c r="D12" s="19"/>
      <c r="E12" s="19"/>
      <c r="F12" s="19"/>
      <c r="G12" s="19"/>
      <c r="H12" s="19"/>
      <c r="I12" s="19"/>
      <c r="J12" s="19"/>
      <c r="K12" s="19"/>
      <c r="L12" s="19"/>
      <c r="M12" s="19"/>
    </row>
    <row r="13" spans="1:13" ht="12.5" x14ac:dyDescent="0.25">
      <c r="A13" s="2" t="s">
        <v>1</v>
      </c>
      <c r="B13" s="2" t="s">
        <v>10</v>
      </c>
      <c r="C13" s="2" t="s">
        <v>3</v>
      </c>
      <c r="D13" s="2" t="s">
        <v>4</v>
      </c>
      <c r="E13" s="19"/>
      <c r="F13" s="19"/>
      <c r="G13" s="19"/>
      <c r="H13" s="19"/>
      <c r="I13" s="19"/>
      <c r="J13" s="19"/>
      <c r="K13" s="19"/>
      <c r="L13" s="19"/>
      <c r="M13" s="19"/>
    </row>
    <row r="14" spans="1:13" ht="12.5" x14ac:dyDescent="0.25">
      <c r="A14" s="2" t="s">
        <v>5</v>
      </c>
      <c r="B14" s="1">
        <f t="shared" ref="B14:B17" si="0">(B4-MIN($B$4:$B$7))/(MAX($B$4:$B$7) - MIN($B$4:$B$7))</f>
        <v>0.5</v>
      </c>
      <c r="C14" s="1">
        <f t="shared" ref="C14:C17" si="1">(C4-MIN($C$4:$C$7))/(MAX($C$4:$C$7) - MIN($C$4:$C$7))</f>
        <v>0</v>
      </c>
      <c r="D14" s="1">
        <v>0</v>
      </c>
      <c r="E14" s="19"/>
      <c r="F14" s="19"/>
      <c r="G14" s="19"/>
      <c r="H14" s="19"/>
      <c r="I14" s="19"/>
      <c r="J14" s="19"/>
      <c r="K14" s="19"/>
      <c r="L14" s="19"/>
      <c r="M14" s="19"/>
    </row>
    <row r="15" spans="1:13" ht="12.5" x14ac:dyDescent="0.25">
      <c r="A15" s="2" t="s">
        <v>6</v>
      </c>
      <c r="B15" s="1">
        <f t="shared" si="0"/>
        <v>1</v>
      </c>
      <c r="C15" s="1">
        <f t="shared" si="1"/>
        <v>1</v>
      </c>
      <c r="D15" s="1">
        <v>1</v>
      </c>
      <c r="E15" s="19"/>
      <c r="F15" s="19"/>
      <c r="G15" s="19"/>
      <c r="H15" s="19"/>
      <c r="I15" s="19"/>
      <c r="J15" s="19"/>
      <c r="K15" s="19"/>
      <c r="L15" s="19"/>
      <c r="M15" s="19"/>
    </row>
    <row r="16" spans="1:13" ht="12.5" x14ac:dyDescent="0.25">
      <c r="A16" s="2" t="s">
        <v>7</v>
      </c>
      <c r="B16" s="1">
        <f t="shared" si="0"/>
        <v>0</v>
      </c>
      <c r="C16" s="1">
        <f t="shared" si="1"/>
        <v>1</v>
      </c>
      <c r="D16" s="1">
        <v>1</v>
      </c>
      <c r="E16" s="19"/>
      <c r="F16" s="19"/>
      <c r="G16" s="19"/>
      <c r="H16" s="19"/>
      <c r="I16" s="19"/>
      <c r="J16" s="19"/>
      <c r="K16" s="19"/>
      <c r="L16" s="19"/>
      <c r="M16" s="19"/>
    </row>
    <row r="17" spans="1:13" ht="12.5" x14ac:dyDescent="0.25">
      <c r="A17" s="2" t="s">
        <v>8</v>
      </c>
      <c r="B17" s="1">
        <f t="shared" si="0"/>
        <v>0.5</v>
      </c>
      <c r="C17" s="1">
        <f t="shared" si="1"/>
        <v>0.5</v>
      </c>
      <c r="D17" s="1">
        <v>0</v>
      </c>
      <c r="E17" s="19"/>
      <c r="F17" s="19"/>
      <c r="G17" s="19"/>
      <c r="H17" s="19"/>
      <c r="I17" s="19"/>
      <c r="J17" s="19"/>
      <c r="K17" s="19"/>
      <c r="L17" s="19"/>
      <c r="M17" s="19"/>
    </row>
    <row r="18" spans="1:13" ht="15.75" customHeight="1" x14ac:dyDescent="0.25">
      <c r="A18" s="19"/>
      <c r="B18" s="19"/>
      <c r="C18" s="19"/>
      <c r="D18" s="19"/>
      <c r="E18" s="19"/>
      <c r="F18" s="19"/>
      <c r="G18" s="19"/>
      <c r="H18" s="19"/>
      <c r="I18" s="19"/>
      <c r="J18" s="19"/>
      <c r="K18" s="19"/>
      <c r="L18" s="19"/>
      <c r="M18" s="19"/>
    </row>
    <row r="19" spans="1:13" ht="13" x14ac:dyDescent="0.3">
      <c r="A19" s="26" t="s">
        <v>11</v>
      </c>
      <c r="B19" s="27"/>
      <c r="C19" s="27"/>
      <c r="D19" s="27"/>
      <c r="E19" s="28"/>
      <c r="F19" s="19"/>
      <c r="G19" s="26" t="s">
        <v>12</v>
      </c>
      <c r="H19" s="27"/>
      <c r="I19" s="27"/>
      <c r="J19" s="27"/>
      <c r="K19" s="28"/>
      <c r="L19" s="19"/>
      <c r="M19" s="19"/>
    </row>
    <row r="20" spans="1:13" ht="12.5" x14ac:dyDescent="0.25">
      <c r="A20" s="5"/>
      <c r="B20" s="25" t="s">
        <v>5</v>
      </c>
      <c r="C20" s="25" t="s">
        <v>6</v>
      </c>
      <c r="D20" s="25" t="s">
        <v>7</v>
      </c>
      <c r="E20" s="25" t="s">
        <v>8</v>
      </c>
      <c r="F20" s="19"/>
      <c r="G20" s="5"/>
      <c r="H20" s="25" t="s">
        <v>5</v>
      </c>
      <c r="I20" s="25" t="s">
        <v>6</v>
      </c>
      <c r="J20" s="25" t="s">
        <v>7</v>
      </c>
      <c r="K20" s="25" t="s">
        <v>8</v>
      </c>
      <c r="L20" s="19"/>
      <c r="M20" s="19"/>
    </row>
    <row r="21" spans="1:13" ht="12.5" x14ac:dyDescent="0.25">
      <c r="A21" s="25" t="s">
        <v>5</v>
      </c>
      <c r="B21" s="5">
        <f>SQRT((B14-$B$14)^2 + (C14-$C$14)^2 + (D14-$D$14)^2)</f>
        <v>0</v>
      </c>
      <c r="C21" s="5">
        <f>SQRT((B14-$B$15)^2 + (C14-$C$15)^2 + (D14-$D$15)^2)</f>
        <v>1.5</v>
      </c>
      <c r="D21" s="5">
        <f>SQRT((B14-$B$16)^2 + (C14-$C$16)^2 + (D14-$D$16)^2)</f>
        <v>1.5</v>
      </c>
      <c r="E21" s="5">
        <f>SQRT((B14-$B$17)^2 + (C14-$C$17)^2 + (D14-$D$17)^2)</f>
        <v>0.5</v>
      </c>
      <c r="F21" s="19"/>
      <c r="G21" s="25" t="s">
        <v>5</v>
      </c>
      <c r="H21" s="5">
        <f>ABS(B14-$B$14) + ABS(C14-$C$14) + ABS(D14-$D$14)</f>
        <v>0</v>
      </c>
      <c r="I21" s="5">
        <f>ABS(B14-$B$15) + ABS(C14-$C$15) + ABS(D14-$D$15)</f>
        <v>2.5</v>
      </c>
      <c r="J21" s="5">
        <f>ABS(B14-$B$16) + ABS(C14-$C$16) + ABS(D14-$D$16)</f>
        <v>2.5</v>
      </c>
      <c r="K21" s="5">
        <f>ABS(B14-$B$17) + ABS(C14-$C$17) + ABS(D14-$D$17)</f>
        <v>0.5</v>
      </c>
      <c r="L21" s="19"/>
      <c r="M21" s="19"/>
    </row>
    <row r="22" spans="1:13" ht="12.5" x14ac:dyDescent="0.25">
      <c r="A22" s="25" t="s">
        <v>6</v>
      </c>
      <c r="B22" s="5">
        <f>SQRT((B15-$B$14)^2 + (C15-$C$14)^2 + (D15-$D$14)^2)</f>
        <v>1.5</v>
      </c>
      <c r="C22" s="5">
        <f>SQRT((B15-$B$15)^2 + (C15-$C$15)^2 + (D15-$D$15)^2)</f>
        <v>0</v>
      </c>
      <c r="D22" s="5">
        <f>SQRT((B15-$B$16)^2 + (C15-$C$16)^2 + (D15-$D$16)^2)</f>
        <v>1</v>
      </c>
      <c r="E22" s="5">
        <f>SQRT((B15-$B$17)^2 + (C15-$C$17)^2 + (D15-$D$17)^2)</f>
        <v>1.2247448713915889</v>
      </c>
      <c r="F22" s="19"/>
      <c r="G22" s="25" t="s">
        <v>6</v>
      </c>
      <c r="H22" s="5">
        <f>ABS(B15-$B$14) + ABS(C15-$C$14) + ABS(D15-$D$14)</f>
        <v>2.5</v>
      </c>
      <c r="I22" s="5">
        <f>ABS(B15-$B$15) + ABS(C15-$C$15) + ABS(D15-$D$15)</f>
        <v>0</v>
      </c>
      <c r="J22" s="5">
        <f>ABS(B15-$B$16) + ABS(C15-$C$16) + ABS(D15-$D$16)</f>
        <v>1</v>
      </c>
      <c r="K22" s="5">
        <f>ABS(B15-$B$17) + ABS(C15-$C$17) + ABS(D15-$D$17)</f>
        <v>2</v>
      </c>
      <c r="L22" s="19"/>
      <c r="M22" s="19"/>
    </row>
    <row r="23" spans="1:13" ht="12.5" x14ac:dyDescent="0.25">
      <c r="A23" s="25" t="s">
        <v>7</v>
      </c>
      <c r="B23" s="5">
        <f>SQRT((B16-$B$14)^2 + (C16-$C$14)^2 + (D16-$D$14)^2)</f>
        <v>1.5</v>
      </c>
      <c r="C23" s="5">
        <f>SQRT((B16-$B$15)^2 + (C16-$C$15)^2 + (D16-$D$15)^2)</f>
        <v>1</v>
      </c>
      <c r="D23" s="5">
        <f>SQRT((B16-$B$16)^2 + (C16-$C$16)^2 + (D16-$D$16)^2)</f>
        <v>0</v>
      </c>
      <c r="E23" s="5">
        <f>SQRT((B16-$B$17)^2 + (C16-$C$17)^2 + (D16-$D$17)^2)</f>
        <v>1.2247448713915889</v>
      </c>
      <c r="F23" s="19"/>
      <c r="G23" s="25" t="s">
        <v>7</v>
      </c>
      <c r="H23" s="5">
        <f>ABS(B16-$B$14) + ABS(C16-$C$14) + ABS(D16-$D$14)</f>
        <v>2.5</v>
      </c>
      <c r="I23" s="5">
        <f>ABS(B16-$B$15) + ABS(C16-$C$15) + ABS(D16-$D$15)</f>
        <v>1</v>
      </c>
      <c r="J23" s="5">
        <f>ABS(B16-$B$16) + ABS(C16-$C$16) + ABS(D16-$D$16)</f>
        <v>0</v>
      </c>
      <c r="K23" s="5">
        <f>ABS(B16-$B$17) + ABS(C16-$C$17) + ABS(D16-$D$17)</f>
        <v>2</v>
      </c>
      <c r="L23" s="19"/>
      <c r="M23" s="19"/>
    </row>
    <row r="24" spans="1:13" ht="12.5" x14ac:dyDescent="0.25">
      <c r="A24" s="25" t="s">
        <v>8</v>
      </c>
      <c r="B24" s="5">
        <f>SQRT((B17-$B$14)^2 + (C17-$C$14)^2 + (D17-$D$14)^2)</f>
        <v>0.5</v>
      </c>
      <c r="C24" s="5">
        <f>SQRT((B17-$B$15)^2 + (C17-$C$15)^2 + (D17-$D$15)^2)</f>
        <v>1.2247448713915889</v>
      </c>
      <c r="D24" s="5">
        <f>SQRT((B17-$B$16)^2 + (C17-$C$16)^2 + (D17-$D$16)^2)</f>
        <v>1.2247448713915889</v>
      </c>
      <c r="E24" s="5">
        <f>SQRT((B17-$B$17)^2 + (C17-$C$17)^2 + (D17-$D$17)^2)</f>
        <v>0</v>
      </c>
      <c r="F24" s="19"/>
      <c r="G24" s="25" t="s">
        <v>8</v>
      </c>
      <c r="H24" s="5">
        <f>ABS(B17-$B$14) + ABS(C17-$C$14) + ABS(D17-$D$14)</f>
        <v>0.5</v>
      </c>
      <c r="I24" s="5">
        <f>ABS(B17-$B$15) + ABS(C17-$C$15) + ABS(D17-$D$15)</f>
        <v>2</v>
      </c>
      <c r="J24" s="5">
        <f>ABS(B17-$B$16) + ABS(C17-$C$16) + ABS(D17-$D$16)</f>
        <v>2</v>
      </c>
      <c r="K24" s="5">
        <f>ABS(B17-$B$17) + ABS(C17-$C$17) + ABS(D17-$D$17)</f>
        <v>0</v>
      </c>
      <c r="L24" s="19"/>
      <c r="M24" s="19"/>
    </row>
    <row r="25" spans="1:13" ht="15.75" customHeight="1" x14ac:dyDescent="0.25">
      <c r="A25" s="19"/>
      <c r="B25" s="19"/>
      <c r="C25" s="19"/>
      <c r="D25" s="19"/>
      <c r="E25" s="19"/>
      <c r="F25" s="19"/>
      <c r="G25" s="19"/>
      <c r="H25" s="19"/>
      <c r="I25" s="19"/>
      <c r="J25" s="19"/>
      <c r="K25" s="19"/>
      <c r="L25" s="19"/>
      <c r="M25" s="19"/>
    </row>
    <row r="26" spans="1:13" ht="13" x14ac:dyDescent="0.3">
      <c r="A26" s="26" t="s">
        <v>13</v>
      </c>
      <c r="B26" s="27"/>
      <c r="C26" s="27"/>
      <c r="D26" s="27"/>
      <c r="E26" s="28"/>
      <c r="F26" s="19"/>
      <c r="G26" s="26" t="s">
        <v>14</v>
      </c>
      <c r="H26" s="27"/>
      <c r="I26" s="27"/>
      <c r="J26" s="27"/>
      <c r="K26" s="28"/>
      <c r="L26" s="19"/>
      <c r="M26" s="19"/>
    </row>
    <row r="27" spans="1:13" ht="12.5" x14ac:dyDescent="0.25">
      <c r="A27" s="5"/>
      <c r="B27" s="25" t="s">
        <v>5</v>
      </c>
      <c r="C27" s="25" t="s">
        <v>6</v>
      </c>
      <c r="D27" s="25" t="s">
        <v>7</v>
      </c>
      <c r="E27" s="25" t="s">
        <v>8</v>
      </c>
      <c r="F27" s="19"/>
      <c r="G27" s="5"/>
      <c r="H27" s="25" t="s">
        <v>5</v>
      </c>
      <c r="I27" s="25" t="s">
        <v>6</v>
      </c>
      <c r="J27" s="25" t="s">
        <v>7</v>
      </c>
      <c r="K27" s="25" t="s">
        <v>8</v>
      </c>
      <c r="L27" s="19"/>
      <c r="M27" s="19"/>
    </row>
    <row r="28" spans="1:13" ht="12.5" x14ac:dyDescent="0.25">
      <c r="A28" s="25" t="s">
        <v>5</v>
      </c>
      <c r="B28" s="5">
        <f>1 - (SUMPRODUCT(B14:D14,$B$14:$D$14)/(SQRT(SUMPRODUCT(B14:D14, B14:D14))*SQRT(SUMPRODUCT($B$14:$D$14,$B$14:$D$14))))</f>
        <v>0</v>
      </c>
      <c r="C28" s="5">
        <f>1 - (SUMPRODUCT(B14:D14,$B$15:$D$15)/(SQRT(SUMPRODUCT(B14:D14, B14:D14))*SQRT(SUMPRODUCT($B$15:$D$15,$B$15:$D$15))))</f>
        <v>0.42264973081037416</v>
      </c>
      <c r="D28" s="5">
        <f>1 - (SUMPRODUCT(B14:D14,$B$16:$D$16)/(SQRT(SUMPRODUCT(B14:D14, B14:D14))*SQRT(SUMPRODUCT($B$16:$D$16,$B$16:$D$16))))</f>
        <v>1</v>
      </c>
      <c r="E28" s="5">
        <f>1 - (SUMPRODUCT(B14:D14,$B$17:$D$17)/(SQRT(SUMPRODUCT(B14:D14, B14:D14))*SQRT(SUMPRODUCT($B$17:$D$17,$B$17:$D$17))))</f>
        <v>0.29289321881345254</v>
      </c>
      <c r="F28" s="19"/>
      <c r="G28" s="25" t="s">
        <v>5</v>
      </c>
      <c r="H28" s="5">
        <f>SUMPRODUCT(--(B14:D14&lt;&gt;$B$14:$D$14))</f>
        <v>0</v>
      </c>
      <c r="I28" s="5">
        <f>SUMPRODUCT(--(B14:D14&lt;&gt;$B$15:$D$15))</f>
        <v>3</v>
      </c>
      <c r="J28" s="5">
        <f>SUMPRODUCT(--(B14:D14&lt;&gt;$B$16:$D$16))</f>
        <v>3</v>
      </c>
      <c r="K28" s="5">
        <f>SUMPRODUCT(--(B14:D14&lt;&gt;$B$17:$D$17))</f>
        <v>1</v>
      </c>
      <c r="L28" s="19"/>
      <c r="M28" s="19"/>
    </row>
    <row r="29" spans="1:13" ht="12.5" x14ac:dyDescent="0.25">
      <c r="A29" s="25" t="s">
        <v>6</v>
      </c>
      <c r="B29" s="5">
        <f>1 - (SUMPRODUCT(B15:D15,$B$14:$D$14)/(SQRT(SUMPRODUCT(B15:D15, B15:D15))*SQRT(SUMPRODUCT($B$14:$D$14,$B$14:$D$14))))</f>
        <v>0.42264973081037416</v>
      </c>
      <c r="C29" s="5">
        <f>1 - (SUMPRODUCT(B15:D15,$B$15:$D$15)/(SQRT(SUMPRODUCT(B15:D15, B15:D15))*SQRT(SUMPRODUCT($B$15:$D$15,$B$15:$D$15))))</f>
        <v>0</v>
      </c>
      <c r="D29" s="5">
        <f>1 - (SUMPRODUCT(B15:D15,$B$16:$D$16)/(SQRT(SUMPRODUCT(B15:D15, B15:D15))*SQRT(SUMPRODUCT($B$16:$D$16,$B$16:$D$16))))</f>
        <v>0.18350341907227408</v>
      </c>
      <c r="E29" s="5">
        <f>1 - (SUMPRODUCT(B15:D15,$B$17:$D$17)/(SQRT(SUMPRODUCT(B15:D15, B15:D15))*SQRT(SUMPRODUCT($B$17:$D$17,$B$17:$D$17))))</f>
        <v>0.18350341907227408</v>
      </c>
      <c r="F29" s="19"/>
      <c r="G29" s="25" t="s">
        <v>6</v>
      </c>
      <c r="H29" s="5">
        <f>SUMPRODUCT(--(B15:D15&lt;&gt;$B$14:$D$14))</f>
        <v>3</v>
      </c>
      <c r="I29" s="5">
        <f>SUMPRODUCT(--(B15:D15&lt;&gt;$B$15:$D$15))</f>
        <v>0</v>
      </c>
      <c r="J29" s="5">
        <f>SUMPRODUCT(--(B15:D15&lt;&gt;$B$16:$D$16))</f>
        <v>1</v>
      </c>
      <c r="K29" s="5">
        <f>SUMPRODUCT(--(B15:D15&lt;&gt;$B$17:$D$17))</f>
        <v>3</v>
      </c>
      <c r="L29" s="19"/>
      <c r="M29" s="19"/>
    </row>
    <row r="30" spans="1:13" ht="12.5" x14ac:dyDescent="0.25">
      <c r="A30" s="25" t="s">
        <v>7</v>
      </c>
      <c r="B30" s="5">
        <f>1 - (SUMPRODUCT(B16:D16,$B$14:$D$14)/(SQRT(SUMPRODUCT(B16:D16, B16:D16))*SQRT(SUMPRODUCT($B$14:$D$14,$B$14:$D$14))))</f>
        <v>1</v>
      </c>
      <c r="C30" s="5">
        <f>1 - (SUMPRODUCT(B16:D16,$B$15:$D$15)/(SQRT(SUMPRODUCT(B16:D16, B16:D16))*SQRT(SUMPRODUCT($B$15:$D$15,$B$15:$D$15))))</f>
        <v>0.18350341907227408</v>
      </c>
      <c r="D30" s="5">
        <f>1 - (SUMPRODUCT(B16:D16,$B$16:$D$16)/(SQRT(SUMPRODUCT(B16:D16, B16:D16))*SQRT(SUMPRODUCT($B$16:$D$16,$B$16:$D$16))))</f>
        <v>0</v>
      </c>
      <c r="E30" s="5">
        <f>1 - (SUMPRODUCT(B16:D16,$B$17:$D$17)/(SQRT(SUMPRODUCT(B16:D16, B16:D16))*SQRT(SUMPRODUCT($B$17:$D$17,$B$17:$D$17))))</f>
        <v>0.50000000000000011</v>
      </c>
      <c r="F30" s="19"/>
      <c r="G30" s="25" t="s">
        <v>7</v>
      </c>
      <c r="H30" s="5">
        <f>SUMPRODUCT(--(B16:D16&lt;&gt;$B$14:$D$14))</f>
        <v>3</v>
      </c>
      <c r="I30" s="5">
        <f>SUMPRODUCT(--(B16:D16&lt;&gt;$B$15:$D$15))</f>
        <v>1</v>
      </c>
      <c r="J30" s="5">
        <f>SUMPRODUCT(--(B16:D16&lt;&gt;$B$16:$D$16))</f>
        <v>0</v>
      </c>
      <c r="K30" s="5">
        <f>SUMPRODUCT(--(B16:D16&lt;&gt;$B$17:$D$17))</f>
        <v>3</v>
      </c>
      <c r="L30" s="19"/>
      <c r="M30" s="19"/>
    </row>
    <row r="31" spans="1:13" ht="12.5" x14ac:dyDescent="0.25">
      <c r="A31" s="25" t="s">
        <v>8</v>
      </c>
      <c r="B31" s="5">
        <f>1 - (SUMPRODUCT(B17:D17,$B$14:$D$14)/(SQRT(SUMPRODUCT(B17:D17, B17:D17))*SQRT(SUMPRODUCT($B$14:$D$14,$B$14:$D$14))))</f>
        <v>0.29289321881345254</v>
      </c>
      <c r="C31" s="5">
        <f>1 - (SUMPRODUCT(B17:D17,$B$15:$D$15)/(SQRT(SUMPRODUCT(B17:D17, B17:D17))*SQRT(SUMPRODUCT($B$15:$D$15,$B$15:$D$15))))</f>
        <v>0.18350341907227408</v>
      </c>
      <c r="D31" s="5">
        <f>1 - (SUMPRODUCT(B17:D17,$B$16:$D$16)/(SQRT(SUMPRODUCT(B17:D17, B17:D17))*SQRT(SUMPRODUCT($B$16:$D$16,$B$16:$D$16))))</f>
        <v>0.50000000000000011</v>
      </c>
      <c r="E31" s="5">
        <f>1 - (SUMPRODUCT(B17:D17,$B$17:$D$17)/(SQRT(SUMPRODUCT(B17:D17, B17:D17))*SQRT(SUMPRODUCT($B$17:$D$17,$B$17:$D$17))))</f>
        <v>0</v>
      </c>
      <c r="F31" s="19"/>
      <c r="G31" s="25" t="s">
        <v>8</v>
      </c>
      <c r="H31" s="5">
        <f>SUMPRODUCT(--(B17:D17&lt;&gt;$B$14:$D$14))</f>
        <v>1</v>
      </c>
      <c r="I31" s="5">
        <f>SUMPRODUCT(--(B17:D17&lt;&gt;$B$15:$D$15))</f>
        <v>3</v>
      </c>
      <c r="J31" s="5">
        <f>SUMPRODUCT(--(B17:D17&lt;&gt;$B$16:$D$16))</f>
        <v>3</v>
      </c>
      <c r="K31" s="5">
        <f>SUMPRODUCT(--(B17:D17&lt;&gt;$B$17:$D$17))</f>
        <v>0</v>
      </c>
      <c r="L31" s="19"/>
      <c r="M31" s="19"/>
    </row>
    <row r="32" spans="1:13" ht="15.75" customHeight="1" x14ac:dyDescent="0.25">
      <c r="A32" s="19"/>
      <c r="B32" s="19"/>
      <c r="C32" s="19"/>
      <c r="D32" s="19"/>
      <c r="E32" s="19"/>
      <c r="F32" s="19"/>
      <c r="G32" s="19"/>
      <c r="H32" s="19"/>
      <c r="I32" s="19"/>
      <c r="J32" s="19"/>
      <c r="K32" s="19"/>
      <c r="L32" s="19"/>
      <c r="M32" s="19"/>
    </row>
    <row r="33" spans="1:13" ht="15.75" customHeight="1" x14ac:dyDescent="0.25">
      <c r="A33" s="19"/>
      <c r="B33" s="19"/>
      <c r="C33" s="19"/>
      <c r="D33" s="19"/>
      <c r="E33" s="19"/>
      <c r="F33" s="19"/>
      <c r="G33" s="19"/>
      <c r="H33" s="19"/>
      <c r="I33" s="19"/>
      <c r="J33" s="19"/>
      <c r="K33" s="19"/>
      <c r="L33" s="19"/>
      <c r="M33" s="19"/>
    </row>
    <row r="34" spans="1:13" ht="15.75" customHeight="1" x14ac:dyDescent="0.3">
      <c r="B34" s="32" t="s">
        <v>69</v>
      </c>
    </row>
    <row r="36" spans="1:13" ht="15.75" customHeight="1" x14ac:dyDescent="0.3">
      <c r="A36" s="26" t="s">
        <v>11</v>
      </c>
      <c r="B36" s="27"/>
      <c r="C36" s="27"/>
      <c r="D36" s="27"/>
      <c r="E36" s="28"/>
      <c r="F36" s="19"/>
      <c r="G36" s="26" t="s">
        <v>12</v>
      </c>
      <c r="H36" s="27"/>
      <c r="I36" s="27"/>
      <c r="J36" s="27"/>
      <c r="K36" s="28"/>
    </row>
    <row r="37" spans="1:13" ht="15.75" customHeight="1" x14ac:dyDescent="0.25">
      <c r="A37" s="5"/>
      <c r="B37" s="25" t="s">
        <v>5</v>
      </c>
      <c r="C37" s="25" t="s">
        <v>6</v>
      </c>
      <c r="D37" s="25" t="s">
        <v>7</v>
      </c>
      <c r="E37" s="25" t="s">
        <v>8</v>
      </c>
      <c r="F37" s="19"/>
      <c r="G37" s="5"/>
      <c r="H37" s="25" t="s">
        <v>5</v>
      </c>
      <c r="I37" s="25" t="s">
        <v>6</v>
      </c>
      <c r="J37" s="25" t="s">
        <v>7</v>
      </c>
      <c r="K37" s="25" t="s">
        <v>8</v>
      </c>
    </row>
    <row r="38" spans="1:13" ht="15.75" customHeight="1" x14ac:dyDescent="0.25">
      <c r="A38" s="25" t="s">
        <v>5</v>
      </c>
      <c r="B38" s="5">
        <f>SQRT((B4-$B$4)^2 + (C4-$C$4)^2 + (D4-$D$4)^2)</f>
        <v>0</v>
      </c>
      <c r="C38" s="5">
        <f>SQRT((B4-$B$5)^2 + (C4-$C$5)^2 + (D4-$D$5)^2)</f>
        <v>2.4494897427831779</v>
      </c>
      <c r="D38" s="5">
        <f>SQRT((B4-$B$6)^2 + (C4-$C$6)^2 + (D4-$D$6)^2)</f>
        <v>2.4494897427831779</v>
      </c>
      <c r="E38" s="5">
        <f>SQRT((B4-$B$7)^2 + (C4-$C$7)^2 + (D4-$D$7)^2)</f>
        <v>1</v>
      </c>
      <c r="F38" s="19"/>
      <c r="G38" s="25" t="s">
        <v>5</v>
      </c>
      <c r="H38" s="5">
        <f>ABS(B4-$B$4) + ABS(C4-$C$4) + ABS(D4-$D$4)</f>
        <v>0</v>
      </c>
      <c r="I38" s="5">
        <f>ABS(B4-$B$5) + ABS(C4-$C$5) + ABS(D4-$D$5)</f>
        <v>4</v>
      </c>
      <c r="J38" s="5">
        <f>ABS(B4-$B$6) + ABS(C4-$C$6) + ABS(D4-$D$6)</f>
        <v>4</v>
      </c>
      <c r="K38" s="5">
        <f>ABS(B4-$B$7) + ABS(C4-$C$7) + ABS(D4-$D$7)</f>
        <v>1</v>
      </c>
    </row>
    <row r="39" spans="1:13" ht="15.75" customHeight="1" x14ac:dyDescent="0.25">
      <c r="A39" s="25" t="s">
        <v>6</v>
      </c>
      <c r="B39" s="5">
        <f t="shared" ref="B39:B41" si="2">SQRT((B5-$B$4)^2 + (C5-$C$4)^2 + (D5-$D$4)^2)</f>
        <v>2.4494897427831779</v>
      </c>
      <c r="C39" s="5">
        <f t="shared" ref="C39:C41" si="3">SQRT((B5-$B$5)^2 + (C5-$C$5)^2 + (D5-$D$5)^2)</f>
        <v>0</v>
      </c>
      <c r="D39" s="5">
        <f t="shared" ref="D39:D41" si="4">SQRT((B5-$B$6)^2 + (C5-$C$6)^2 + (D5-$D$6)^2)</f>
        <v>2</v>
      </c>
      <c r="E39" s="5">
        <f t="shared" ref="E39:E41" si="5">SQRT((B5-$B$7)^2 + (C5-$C$7)^2 + (D5-$D$7)^2)</f>
        <v>1.7320508075688772</v>
      </c>
      <c r="F39" s="19"/>
      <c r="G39" s="25" t="s">
        <v>6</v>
      </c>
      <c r="H39" s="5">
        <f t="shared" ref="H39:H41" si="6">ABS(B5-$B$4) + ABS(C5-$C$4) + ABS(D5-$D$4)</f>
        <v>4</v>
      </c>
      <c r="I39" s="5">
        <f t="shared" ref="I39:I41" si="7">ABS(B5-$B$5) + ABS(C5-$C$5) + ABS(D5-$D$5)</f>
        <v>0</v>
      </c>
      <c r="J39" s="5">
        <f t="shared" ref="J39:J41" si="8">ABS(B5-$B$6) + ABS(C5-$C$6) + ABS(D5-$D$6)</f>
        <v>2</v>
      </c>
      <c r="K39" s="5">
        <f t="shared" ref="K39:K41" si="9">ABS(B5-$B$7) + ABS(C5-$C$7) + ABS(D5-$D$7)</f>
        <v>3</v>
      </c>
    </row>
    <row r="40" spans="1:13" ht="15.75" customHeight="1" x14ac:dyDescent="0.25">
      <c r="A40" s="25" t="s">
        <v>7</v>
      </c>
      <c r="B40" s="5">
        <f t="shared" si="2"/>
        <v>2.4494897427831779</v>
      </c>
      <c r="C40" s="5">
        <f t="shared" si="3"/>
        <v>2</v>
      </c>
      <c r="D40" s="5">
        <f t="shared" si="4"/>
        <v>0</v>
      </c>
      <c r="E40" s="5">
        <f t="shared" si="5"/>
        <v>1.7320508075688772</v>
      </c>
      <c r="F40" s="19"/>
      <c r="G40" s="25" t="s">
        <v>7</v>
      </c>
      <c r="H40" s="5">
        <f t="shared" si="6"/>
        <v>4</v>
      </c>
      <c r="I40" s="5">
        <f t="shared" si="7"/>
        <v>2</v>
      </c>
      <c r="J40" s="5">
        <f t="shared" si="8"/>
        <v>0</v>
      </c>
      <c r="K40" s="5">
        <f t="shared" si="9"/>
        <v>3</v>
      </c>
    </row>
    <row r="41" spans="1:13" ht="15.75" customHeight="1" x14ac:dyDescent="0.25">
      <c r="A41" s="25" t="s">
        <v>8</v>
      </c>
      <c r="B41" s="5">
        <f t="shared" si="2"/>
        <v>1</v>
      </c>
      <c r="C41" s="5">
        <f t="shared" si="3"/>
        <v>1.7320508075688772</v>
      </c>
      <c r="D41" s="5">
        <f t="shared" si="4"/>
        <v>1.7320508075688772</v>
      </c>
      <c r="E41" s="5">
        <f t="shared" si="5"/>
        <v>0</v>
      </c>
      <c r="F41" s="19"/>
      <c r="G41" s="25" t="s">
        <v>8</v>
      </c>
      <c r="H41" s="5">
        <f t="shared" si="6"/>
        <v>1</v>
      </c>
      <c r="I41" s="5">
        <f t="shared" si="7"/>
        <v>3</v>
      </c>
      <c r="J41" s="5">
        <f t="shared" si="8"/>
        <v>3</v>
      </c>
      <c r="K41" s="5">
        <f t="shared" si="9"/>
        <v>0</v>
      </c>
    </row>
    <row r="42" spans="1:13" ht="15.75" customHeight="1" x14ac:dyDescent="0.25">
      <c r="A42" s="19"/>
      <c r="B42" s="19"/>
      <c r="C42" s="19"/>
      <c r="D42" s="19"/>
      <c r="E42" s="19"/>
      <c r="F42" s="19"/>
      <c r="G42" s="19"/>
      <c r="H42" s="19"/>
      <c r="I42" s="19"/>
      <c r="J42" s="19"/>
      <c r="K42" s="19"/>
    </row>
    <row r="43" spans="1:13" ht="15.75" customHeight="1" x14ac:dyDescent="0.3">
      <c r="A43" s="26" t="s">
        <v>13</v>
      </c>
      <c r="B43" s="27"/>
      <c r="C43" s="27"/>
      <c r="D43" s="27"/>
      <c r="E43" s="28"/>
      <c r="F43" s="19"/>
      <c r="G43" s="26" t="s">
        <v>14</v>
      </c>
      <c r="H43" s="27"/>
      <c r="I43" s="27"/>
      <c r="J43" s="27"/>
      <c r="K43" s="28"/>
    </row>
    <row r="44" spans="1:13" ht="12.5" x14ac:dyDescent="0.25">
      <c r="A44" s="5"/>
      <c r="B44" s="25" t="s">
        <v>5</v>
      </c>
      <c r="C44" s="25" t="s">
        <v>6</v>
      </c>
      <c r="D44" s="25" t="s">
        <v>7</v>
      </c>
      <c r="E44" s="25" t="s">
        <v>8</v>
      </c>
      <c r="F44" s="19"/>
      <c r="G44" s="5"/>
      <c r="H44" s="25" t="s">
        <v>5</v>
      </c>
      <c r="I44" s="25" t="s">
        <v>6</v>
      </c>
      <c r="J44" s="25" t="s">
        <v>7</v>
      </c>
      <c r="K44" s="25" t="s">
        <v>8</v>
      </c>
    </row>
    <row r="45" spans="1:13" ht="15.75" customHeight="1" x14ac:dyDescent="0.25">
      <c r="A45" s="25" t="s">
        <v>5</v>
      </c>
      <c r="B45" s="5">
        <f>1 - (SUMPRODUCT(B4:D4,$B$4:$D$4)/(SQRT(SUMPRODUCT(B4:D4, B4:D4))*SQRT(SUMPRODUCT($B$4:$D$4,$B$4:$D$4))))</f>
        <v>0</v>
      </c>
      <c r="C45" s="5">
        <f>1 - (SUMPRODUCT(B4:D4,$B$5:$D$5)/(SQRT(SUMPRODUCT(B4:D4, B4:D4))*SQRT(SUMPRODUCT($B$5:$D$5,$B$5:$D$5))))</f>
        <v>0.19821627426272681</v>
      </c>
      <c r="D45" s="5">
        <f>1 - (SUMPRODUCT(B4:D4,$B$6:$D$6)/(SQRT(SUMPRODUCT(B4:D4, B4:D4))*SQRT(SUMPRODUCT($B$6:$D$6,$B$6:$D$6))))</f>
        <v>0.59175170953613687</v>
      </c>
      <c r="E45" s="5">
        <f>1 - (SUMPRODUCT(B4:D4,$B$7:$D$7)/(SQRT(SUMPRODUCT(B4:D4, B4:D4))*SQRT(SUMPRODUCT($B$7:$D$7,$B$7:$D$7))))</f>
        <v>0.10557280900008414</v>
      </c>
      <c r="F45" s="19"/>
      <c r="G45" s="25" t="s">
        <v>5</v>
      </c>
      <c r="H45" s="5" cm="1">
        <f t="array" ref="H45">SUMPRODUCT(--(B4:D4&lt;&gt;$B$4:$D$4))</f>
        <v>0</v>
      </c>
      <c r="I45" s="5" cm="1">
        <f t="array" ref="I45">SUMPRODUCT(--(B4:D4&lt;&gt;$B$5:$D$5))</f>
        <v>3</v>
      </c>
      <c r="J45" s="5" cm="1">
        <f t="array" ref="J45">SUMPRODUCT(--(B4:D4&lt;&gt;$B$6:$D$6))</f>
        <v>3</v>
      </c>
      <c r="K45" s="5" cm="1">
        <f t="array" ref="K45">SUMPRODUCT(--(B4:D4&lt;&gt;$B$7:$D$7))</f>
        <v>1</v>
      </c>
    </row>
    <row r="46" spans="1:13" ht="15.75" customHeight="1" x14ac:dyDescent="0.25">
      <c r="A46" s="25" t="s">
        <v>6</v>
      </c>
      <c r="B46" s="5">
        <f t="shared" ref="B46:B48" si="10">1 - (SUMPRODUCT(B5:D5,$B$4:$D$4)/(SQRT(SUMPRODUCT(B5:D5, B5:D5))*SQRT(SUMPRODUCT($B$4:$D$4,$B$4:$D$4))))</f>
        <v>0.19821627426272681</v>
      </c>
      <c r="C46" s="5">
        <f t="shared" ref="C46:C48" si="11">1 - (SUMPRODUCT(B5:D5,$B$5:$D$5)/(SQRT(SUMPRODUCT(B5:D5, B5:D5))*SQRT(SUMPRODUCT($B$5:$D$5,$B$5:$D$5))))</f>
        <v>0</v>
      </c>
      <c r="D46" s="5">
        <f t="shared" ref="D46:D48" si="12">1 - (SUMPRODUCT(B5:D5,$B$6:$D$6)/(SQRT(SUMPRODUCT(B5:D5, B5:D5))*SQRT(SUMPRODUCT($B$6:$D$6,$B$6:$D$6))))</f>
        <v>0.12712843905603044</v>
      </c>
      <c r="E46" s="5">
        <f t="shared" ref="E46:E48" si="13">1 - (SUMPRODUCT(B5:D5,$B$7:$D$7)/(SQRT(SUMPRODUCT(B5:D5, B5:D5))*SQRT(SUMPRODUCT($B$7:$D$7,$B$7:$D$7))))</f>
        <v>4.3817112532485103E-2</v>
      </c>
      <c r="F46" s="19"/>
      <c r="G46" s="25" t="s">
        <v>6</v>
      </c>
      <c r="H46" s="5" cm="1">
        <f t="array" ref="H46">SUMPRODUCT(--(B5:D5&lt;&gt;$B$4:$D$4))</f>
        <v>3</v>
      </c>
      <c r="I46" s="5" cm="1">
        <f t="array" ref="I46">SUMPRODUCT(--(B5:D5&lt;&gt;$B$5:$D$5))</f>
        <v>0</v>
      </c>
      <c r="J46" s="5" cm="1">
        <f t="array" ref="J46">SUMPRODUCT(--(B5:D5&lt;&gt;$B$6:$D$6))</f>
        <v>1</v>
      </c>
      <c r="K46" s="5" cm="1">
        <f t="array" ref="K46">SUMPRODUCT(--(B5:D5&lt;&gt;$B$7:$D$7))</f>
        <v>3</v>
      </c>
    </row>
    <row r="47" spans="1:13" ht="15.75" customHeight="1" x14ac:dyDescent="0.25">
      <c r="A47" s="25" t="s">
        <v>7</v>
      </c>
      <c r="B47" s="5">
        <f t="shared" si="10"/>
        <v>0.59175170953613687</v>
      </c>
      <c r="C47" s="5">
        <f t="shared" si="11"/>
        <v>0.12712843905603044</v>
      </c>
      <c r="D47" s="5">
        <f t="shared" si="12"/>
        <v>0</v>
      </c>
      <c r="E47" s="5">
        <f t="shared" si="13"/>
        <v>0.26970325665977857</v>
      </c>
      <c r="F47" s="19"/>
      <c r="G47" s="25" t="s">
        <v>7</v>
      </c>
      <c r="H47" s="5" cm="1">
        <f t="array" ref="H47">SUMPRODUCT(--(B6:D6&lt;&gt;$B$4:$D$4))</f>
        <v>3</v>
      </c>
      <c r="I47" s="5" cm="1">
        <f t="array" ref="I47">SUMPRODUCT(--(B6:D6&lt;&gt;$B$5:$D$5))</f>
        <v>1</v>
      </c>
      <c r="J47" s="5" cm="1">
        <f t="array" ref="J47">SUMPRODUCT(--(B6:D6&lt;&gt;$B$6:$D$6))</f>
        <v>0</v>
      </c>
      <c r="K47" s="5" cm="1">
        <f t="array" ref="K47">SUMPRODUCT(--(B6:D6&lt;&gt;$B$7:$D$7))</f>
        <v>3</v>
      </c>
    </row>
    <row r="48" spans="1:13" ht="15.75" customHeight="1" x14ac:dyDescent="0.25">
      <c r="A48" s="25" t="s">
        <v>8</v>
      </c>
      <c r="B48" s="5">
        <f t="shared" si="10"/>
        <v>0.10557280900008414</v>
      </c>
      <c r="C48" s="5">
        <f t="shared" si="11"/>
        <v>4.3817112532485103E-2</v>
      </c>
      <c r="D48" s="5">
        <f t="shared" si="12"/>
        <v>0.26970325665977857</v>
      </c>
      <c r="E48" s="5">
        <f t="shared" si="13"/>
        <v>0</v>
      </c>
      <c r="F48" s="19"/>
      <c r="G48" s="25" t="s">
        <v>8</v>
      </c>
      <c r="H48" s="5" cm="1">
        <f t="array" ref="H48">SUMPRODUCT(--(B7:D7&lt;&gt;$B$4:$D$4))</f>
        <v>1</v>
      </c>
      <c r="I48" s="5" cm="1">
        <f t="array" ref="I48">SUMPRODUCT(--(B7:D7&lt;&gt;$B$5:$D$5))</f>
        <v>3</v>
      </c>
      <c r="J48" s="5" cm="1">
        <f t="array" ref="J48">SUMPRODUCT(--(B7:D7&lt;&gt;$B$6:$D$6))</f>
        <v>3</v>
      </c>
      <c r="K48" s="5" cm="1">
        <f t="array" ref="K48">SUMPRODUCT(--(B7:D7&lt;&gt;$B$7:$D$7))</f>
        <v>0</v>
      </c>
    </row>
  </sheetData>
  <mergeCells count="9">
    <mergeCell ref="A36:E36"/>
    <mergeCell ref="G36:K36"/>
    <mergeCell ref="A43:E43"/>
    <mergeCell ref="G43:K43"/>
    <mergeCell ref="A26:E26"/>
    <mergeCell ref="G26:K26"/>
    <mergeCell ref="G19:K19"/>
    <mergeCell ref="A19:E19"/>
    <mergeCell ref="A10:E10"/>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77"/>
  <sheetViews>
    <sheetView topLeftCell="A13" workbookViewId="0">
      <selection activeCell="C28" sqref="C28"/>
    </sheetView>
  </sheetViews>
  <sheetFormatPr defaultColWidth="12.54296875" defaultRowHeight="15.75" customHeight="1" x14ac:dyDescent="0.25"/>
  <cols>
    <col min="1" max="1" width="15.453125" customWidth="1"/>
    <col min="8" max="8" width="17.7265625" customWidth="1"/>
  </cols>
  <sheetData>
    <row r="1" spans="1:4" ht="12.5" x14ac:dyDescent="0.25">
      <c r="A1" s="1" t="s">
        <v>15</v>
      </c>
    </row>
    <row r="3" spans="1:4" ht="12.5" x14ac:dyDescent="0.25">
      <c r="A3" s="6" t="s">
        <v>16</v>
      </c>
      <c r="B3" s="6" t="s">
        <v>17</v>
      </c>
      <c r="C3" s="6" t="s">
        <v>18</v>
      </c>
      <c r="D3" s="6" t="s">
        <v>19</v>
      </c>
    </row>
    <row r="4" spans="1:4" ht="12.5" x14ac:dyDescent="0.25">
      <c r="A4" s="6">
        <v>1</v>
      </c>
      <c r="B4" s="6" t="s">
        <v>20</v>
      </c>
      <c r="C4" s="6" t="s">
        <v>21</v>
      </c>
      <c r="D4" s="6" t="s">
        <v>22</v>
      </c>
    </row>
    <row r="5" spans="1:4" ht="12.5" x14ac:dyDescent="0.25">
      <c r="A5" s="6">
        <v>2</v>
      </c>
      <c r="B5" s="6" t="s">
        <v>23</v>
      </c>
      <c r="C5" s="6" t="s">
        <v>24</v>
      </c>
      <c r="D5" s="6" t="s">
        <v>22</v>
      </c>
    </row>
    <row r="6" spans="1:4" ht="12.5" x14ac:dyDescent="0.25">
      <c r="A6" s="6">
        <v>3</v>
      </c>
      <c r="B6" s="6" t="s">
        <v>20</v>
      </c>
      <c r="C6" s="6" t="s">
        <v>25</v>
      </c>
      <c r="D6" s="6" t="s">
        <v>26</v>
      </c>
    </row>
    <row r="7" spans="1:4" ht="12.5" x14ac:dyDescent="0.25">
      <c r="A7" s="6">
        <v>4</v>
      </c>
      <c r="B7" s="6" t="s">
        <v>23</v>
      </c>
      <c r="C7" s="6" t="s">
        <v>25</v>
      </c>
      <c r="D7" s="6" t="s">
        <v>26</v>
      </c>
    </row>
    <row r="8" spans="1:4" ht="12.5" x14ac:dyDescent="0.25">
      <c r="A8" s="6">
        <v>5</v>
      </c>
      <c r="B8" s="6" t="s">
        <v>23</v>
      </c>
      <c r="C8" s="6" t="s">
        <v>21</v>
      </c>
      <c r="D8" s="6" t="s">
        <v>22</v>
      </c>
    </row>
    <row r="9" spans="1:4" ht="12.5" x14ac:dyDescent="0.25">
      <c r="A9" s="6">
        <v>6</v>
      </c>
      <c r="B9" s="6" t="s">
        <v>23</v>
      </c>
      <c r="C9" s="6" t="s">
        <v>25</v>
      </c>
      <c r="D9" s="6" t="s">
        <v>22</v>
      </c>
    </row>
    <row r="10" spans="1:4" ht="12.5" x14ac:dyDescent="0.25">
      <c r="A10" s="6">
        <v>7</v>
      </c>
      <c r="B10" s="6" t="s">
        <v>20</v>
      </c>
      <c r="C10" s="6" t="s">
        <v>25</v>
      </c>
      <c r="D10" s="6" t="s">
        <v>26</v>
      </c>
    </row>
    <row r="11" spans="1:4" ht="12.5" x14ac:dyDescent="0.25">
      <c r="A11" s="6">
        <v>8</v>
      </c>
      <c r="B11" s="6" t="s">
        <v>20</v>
      </c>
      <c r="C11" s="6" t="s">
        <v>21</v>
      </c>
      <c r="D11" s="6" t="s">
        <v>26</v>
      </c>
    </row>
    <row r="12" spans="1:4" ht="12.5" x14ac:dyDescent="0.25">
      <c r="A12" s="6">
        <v>9</v>
      </c>
      <c r="B12" s="6" t="s">
        <v>23</v>
      </c>
      <c r="C12" s="6" t="s">
        <v>25</v>
      </c>
      <c r="D12" s="6" t="s">
        <v>22</v>
      </c>
    </row>
    <row r="13" spans="1:4" ht="12.5" x14ac:dyDescent="0.25">
      <c r="A13" s="6">
        <v>10</v>
      </c>
      <c r="B13" s="6" t="s">
        <v>20</v>
      </c>
      <c r="C13" s="6" t="s">
        <v>24</v>
      </c>
      <c r="D13" s="6" t="s">
        <v>22</v>
      </c>
    </row>
    <row r="14" spans="1:4" ht="12.5" x14ac:dyDescent="0.25">
      <c r="A14" s="6">
        <v>11</v>
      </c>
      <c r="B14" s="6" t="s">
        <v>23</v>
      </c>
      <c r="C14" s="6" t="s">
        <v>24</v>
      </c>
      <c r="D14" s="6" t="s">
        <v>22</v>
      </c>
    </row>
    <row r="15" spans="1:4" ht="12.5" x14ac:dyDescent="0.25">
      <c r="A15" s="6">
        <v>12</v>
      </c>
      <c r="B15" s="6" t="s">
        <v>20</v>
      </c>
      <c r="C15" s="6" t="s">
        <v>21</v>
      </c>
      <c r="D15" s="6" t="s">
        <v>26</v>
      </c>
    </row>
    <row r="16" spans="1:4" ht="12.5" x14ac:dyDescent="0.25">
      <c r="A16" s="6">
        <v>13</v>
      </c>
      <c r="B16" s="6" t="s">
        <v>20</v>
      </c>
      <c r="C16" s="6" t="s">
        <v>25</v>
      </c>
      <c r="D16" s="6" t="s">
        <v>26</v>
      </c>
    </row>
    <row r="17" spans="1:5" ht="12.5" x14ac:dyDescent="0.25">
      <c r="A17" s="6"/>
      <c r="B17" s="6"/>
      <c r="C17" s="6"/>
      <c r="D17" s="6"/>
    </row>
    <row r="18" spans="1:5" ht="12.5" x14ac:dyDescent="0.25">
      <c r="D18" s="6"/>
    </row>
    <row r="19" spans="1:5" ht="12.5" x14ac:dyDescent="0.25">
      <c r="A19" s="6" t="s">
        <v>27</v>
      </c>
      <c r="B19" s="6"/>
      <c r="C19" s="6"/>
      <c r="D19" s="6"/>
    </row>
    <row r="20" spans="1:5" ht="12.5" x14ac:dyDescent="0.25">
      <c r="A20" s="20" t="s">
        <v>16</v>
      </c>
      <c r="B20" s="21" t="s">
        <v>17</v>
      </c>
      <c r="C20" s="21" t="s">
        <v>18</v>
      </c>
      <c r="D20" s="6"/>
    </row>
    <row r="21" spans="1:5" ht="12.5" x14ac:dyDescent="0.25">
      <c r="A21" s="23" t="s">
        <v>28</v>
      </c>
      <c r="B21" s="21" t="s">
        <v>20</v>
      </c>
      <c r="C21" s="21" t="s">
        <v>24</v>
      </c>
      <c r="D21" s="6"/>
    </row>
    <row r="22" spans="1:5" ht="12.5" x14ac:dyDescent="0.25">
      <c r="A22" s="24" t="s">
        <v>29</v>
      </c>
      <c r="B22" s="24" t="s">
        <v>20</v>
      </c>
      <c r="C22" s="24" t="s">
        <v>25</v>
      </c>
      <c r="D22" s="6"/>
    </row>
    <row r="23" spans="1:5" ht="15.75" customHeight="1" x14ac:dyDescent="0.25">
      <c r="A23" s="22" t="s">
        <v>30</v>
      </c>
      <c r="B23" s="22" t="s">
        <v>23</v>
      </c>
      <c r="C23" s="22" t="s">
        <v>25</v>
      </c>
    </row>
    <row r="25" spans="1:5" ht="12.5" x14ac:dyDescent="0.25">
      <c r="A25" s="1" t="s">
        <v>31</v>
      </c>
    </row>
    <row r="27" spans="1:5" ht="12.5" x14ac:dyDescent="0.25">
      <c r="A27" s="1" t="s">
        <v>32</v>
      </c>
      <c r="B27" s="1" t="s">
        <v>19</v>
      </c>
      <c r="C27" s="1" t="s">
        <v>33</v>
      </c>
      <c r="D27" s="1" t="s">
        <v>34</v>
      </c>
      <c r="E27" s="1" t="s">
        <v>35</v>
      </c>
    </row>
    <row r="28" spans="1:5" ht="12.5" x14ac:dyDescent="0.25">
      <c r="A28" s="1">
        <v>1</v>
      </c>
      <c r="B28" s="6" t="s">
        <v>22</v>
      </c>
      <c r="C28" s="1">
        <f t="shared" ref="C28:C40" si="0">SUMPRODUCT(--(B4:C4&lt;&gt;$B$21:$C$21))</f>
        <v>1</v>
      </c>
      <c r="D28" s="1">
        <f t="shared" ref="D28:D40" si="1">SUMPRODUCT(--(B4:C4&lt;&gt;$B$22:$C$22))</f>
        <v>1</v>
      </c>
      <c r="E28" s="1">
        <f t="shared" ref="E28:E40" si="2">SUMPRODUCT(--(B4:C4&lt;&gt;$B$23:$C$23))</f>
        <v>2</v>
      </c>
    </row>
    <row r="29" spans="1:5" ht="12.5" x14ac:dyDescent="0.25">
      <c r="A29" s="1">
        <v>2</v>
      </c>
      <c r="B29" s="6" t="s">
        <v>22</v>
      </c>
      <c r="C29" s="1">
        <f t="shared" si="0"/>
        <v>1</v>
      </c>
      <c r="D29" s="1">
        <f t="shared" si="1"/>
        <v>2</v>
      </c>
      <c r="E29" s="1">
        <f t="shared" si="2"/>
        <v>1</v>
      </c>
    </row>
    <row r="30" spans="1:5" ht="12.5" x14ac:dyDescent="0.25">
      <c r="A30" s="1">
        <v>3</v>
      </c>
      <c r="B30" s="6" t="s">
        <v>26</v>
      </c>
      <c r="C30" s="1">
        <f t="shared" si="0"/>
        <v>1</v>
      </c>
      <c r="D30" s="1">
        <f t="shared" si="1"/>
        <v>0</v>
      </c>
      <c r="E30" s="1">
        <f t="shared" si="2"/>
        <v>1</v>
      </c>
    </row>
    <row r="31" spans="1:5" ht="12.5" x14ac:dyDescent="0.25">
      <c r="A31" s="1">
        <v>4</v>
      </c>
      <c r="B31" s="6" t="s">
        <v>26</v>
      </c>
      <c r="C31" s="1">
        <f t="shared" si="0"/>
        <v>2</v>
      </c>
      <c r="D31" s="1">
        <f t="shared" si="1"/>
        <v>1</v>
      </c>
      <c r="E31" s="1">
        <f t="shared" si="2"/>
        <v>0</v>
      </c>
    </row>
    <row r="32" spans="1:5" ht="12.5" x14ac:dyDescent="0.25">
      <c r="A32" s="1">
        <v>5</v>
      </c>
      <c r="B32" s="6" t="s">
        <v>22</v>
      </c>
      <c r="C32" s="1">
        <f t="shared" si="0"/>
        <v>2</v>
      </c>
      <c r="D32" s="1">
        <f t="shared" si="1"/>
        <v>2</v>
      </c>
      <c r="E32" s="1">
        <f t="shared" si="2"/>
        <v>1</v>
      </c>
    </row>
    <row r="33" spans="1:5" ht="12.5" x14ac:dyDescent="0.25">
      <c r="A33" s="1">
        <v>6</v>
      </c>
      <c r="B33" s="6" t="s">
        <v>22</v>
      </c>
      <c r="C33" s="1">
        <f t="shared" si="0"/>
        <v>2</v>
      </c>
      <c r="D33" s="1">
        <f t="shared" si="1"/>
        <v>1</v>
      </c>
      <c r="E33" s="1">
        <f t="shared" si="2"/>
        <v>0</v>
      </c>
    </row>
    <row r="34" spans="1:5" ht="12.5" x14ac:dyDescent="0.25">
      <c r="A34" s="1">
        <v>7</v>
      </c>
      <c r="B34" s="6" t="s">
        <v>26</v>
      </c>
      <c r="C34" s="1">
        <f t="shared" si="0"/>
        <v>1</v>
      </c>
      <c r="D34" s="1">
        <f t="shared" si="1"/>
        <v>0</v>
      </c>
      <c r="E34" s="1">
        <f t="shared" si="2"/>
        <v>1</v>
      </c>
    </row>
    <row r="35" spans="1:5" ht="12.5" x14ac:dyDescent="0.25">
      <c r="A35" s="1">
        <v>8</v>
      </c>
      <c r="B35" s="6" t="s">
        <v>26</v>
      </c>
      <c r="C35" s="1">
        <f t="shared" si="0"/>
        <v>1</v>
      </c>
      <c r="D35" s="1">
        <f t="shared" si="1"/>
        <v>1</v>
      </c>
      <c r="E35" s="1">
        <f t="shared" si="2"/>
        <v>2</v>
      </c>
    </row>
    <row r="36" spans="1:5" ht="12.5" x14ac:dyDescent="0.25">
      <c r="A36" s="1">
        <v>9</v>
      </c>
      <c r="B36" s="6" t="s">
        <v>22</v>
      </c>
      <c r="C36" s="1">
        <f t="shared" si="0"/>
        <v>2</v>
      </c>
      <c r="D36" s="1">
        <f t="shared" si="1"/>
        <v>1</v>
      </c>
      <c r="E36" s="1">
        <f t="shared" si="2"/>
        <v>0</v>
      </c>
    </row>
    <row r="37" spans="1:5" ht="12.5" x14ac:dyDescent="0.25">
      <c r="A37" s="1">
        <v>10</v>
      </c>
      <c r="B37" s="6" t="s">
        <v>22</v>
      </c>
      <c r="C37" s="1">
        <f t="shared" si="0"/>
        <v>0</v>
      </c>
      <c r="D37" s="1">
        <f t="shared" si="1"/>
        <v>1</v>
      </c>
      <c r="E37" s="1">
        <f t="shared" si="2"/>
        <v>2</v>
      </c>
    </row>
    <row r="38" spans="1:5" ht="12.5" x14ac:dyDescent="0.25">
      <c r="A38" s="1">
        <v>11</v>
      </c>
      <c r="B38" s="6" t="s">
        <v>22</v>
      </c>
      <c r="C38" s="1">
        <f t="shared" si="0"/>
        <v>1</v>
      </c>
      <c r="D38" s="1">
        <f t="shared" si="1"/>
        <v>2</v>
      </c>
      <c r="E38" s="1">
        <f t="shared" si="2"/>
        <v>1</v>
      </c>
    </row>
    <row r="39" spans="1:5" ht="12.5" x14ac:dyDescent="0.25">
      <c r="A39" s="1">
        <v>12</v>
      </c>
      <c r="B39" s="6" t="s">
        <v>26</v>
      </c>
      <c r="C39" s="1">
        <f t="shared" si="0"/>
        <v>1</v>
      </c>
      <c r="D39" s="1">
        <f t="shared" si="1"/>
        <v>1</v>
      </c>
      <c r="E39" s="1">
        <f t="shared" si="2"/>
        <v>2</v>
      </c>
    </row>
    <row r="40" spans="1:5" ht="12.5" x14ac:dyDescent="0.25">
      <c r="A40" s="1">
        <v>13</v>
      </c>
      <c r="B40" s="6" t="s">
        <v>26</v>
      </c>
      <c r="C40" s="1">
        <f t="shared" si="0"/>
        <v>1</v>
      </c>
      <c r="D40" s="1">
        <f t="shared" si="1"/>
        <v>0</v>
      </c>
      <c r="E40" s="1">
        <f t="shared" si="2"/>
        <v>1</v>
      </c>
    </row>
    <row r="42" spans="1:5" ht="13" x14ac:dyDescent="0.3">
      <c r="A42" s="1" t="s">
        <v>36</v>
      </c>
    </row>
    <row r="43" spans="1:5" ht="13" x14ac:dyDescent="0.3">
      <c r="A43" s="3" t="s">
        <v>37</v>
      </c>
    </row>
    <row r="44" spans="1:5" ht="12.5" x14ac:dyDescent="0.25">
      <c r="A44" s="1" t="s">
        <v>38</v>
      </c>
    </row>
    <row r="45" spans="1:5" ht="12.5" x14ac:dyDescent="0.25">
      <c r="A45" s="1" t="s">
        <v>39</v>
      </c>
    </row>
    <row r="46" spans="1:5" ht="12.5" x14ac:dyDescent="0.25">
      <c r="A46" s="1" t="s">
        <v>40</v>
      </c>
    </row>
    <row r="47" spans="1:5" ht="13" x14ac:dyDescent="0.3">
      <c r="A47" s="3" t="s">
        <v>41</v>
      </c>
    </row>
    <row r="48" spans="1:5" ht="12.5" x14ac:dyDescent="0.25">
      <c r="A48" s="1" t="s">
        <v>42</v>
      </c>
    </row>
    <row r="49" spans="1:8" ht="12.5" x14ac:dyDescent="0.25">
      <c r="A49" s="1" t="s">
        <v>43</v>
      </c>
    </row>
    <row r="50" spans="1:8" ht="12.5" x14ac:dyDescent="0.25">
      <c r="A50" s="1" t="s">
        <v>44</v>
      </c>
    </row>
    <row r="51" spans="1:8" ht="13" x14ac:dyDescent="0.3">
      <c r="A51" s="3" t="s">
        <v>45</v>
      </c>
    </row>
    <row r="52" spans="1:8" ht="12.5" x14ac:dyDescent="0.25">
      <c r="A52" s="1" t="s">
        <v>46</v>
      </c>
    </row>
    <row r="53" spans="1:8" ht="12.5" x14ac:dyDescent="0.25">
      <c r="A53" s="1" t="s">
        <v>47</v>
      </c>
    </row>
    <row r="54" spans="1:8" ht="12.5" x14ac:dyDescent="0.25">
      <c r="A54" s="1" t="s">
        <v>48</v>
      </c>
    </row>
    <row r="56" spans="1:8" ht="13" x14ac:dyDescent="0.3">
      <c r="A56" s="7" t="s">
        <v>49</v>
      </c>
      <c r="B56" s="8"/>
      <c r="C56" s="8"/>
    </row>
    <row r="57" spans="1:8" ht="79.5" customHeight="1" x14ac:dyDescent="0.25">
      <c r="A57" s="31" t="s">
        <v>50</v>
      </c>
      <c r="B57" s="31"/>
      <c r="C57" s="31"/>
      <c r="D57" s="31"/>
      <c r="E57" s="31"/>
    </row>
    <row r="59" spans="1:8" ht="12.5" x14ac:dyDescent="0.25">
      <c r="A59" s="9" t="s">
        <v>51</v>
      </c>
      <c r="B59" s="10">
        <f>7/13</f>
        <v>0.53846153846153844</v>
      </c>
      <c r="F59" s="11" t="s">
        <v>52</v>
      </c>
      <c r="G59" s="11"/>
      <c r="H59" s="11"/>
    </row>
    <row r="60" spans="1:8" ht="12.5" x14ac:dyDescent="0.25">
      <c r="A60" s="12" t="s">
        <v>53</v>
      </c>
      <c r="B60" s="13">
        <f>6/13</f>
        <v>0.46153846153846156</v>
      </c>
      <c r="F60" s="11" t="s">
        <v>19</v>
      </c>
      <c r="G60" s="11" t="s">
        <v>54</v>
      </c>
      <c r="H60" s="11" t="s">
        <v>55</v>
      </c>
    </row>
    <row r="61" spans="1:8" ht="12.5" x14ac:dyDescent="0.25">
      <c r="F61" s="14" t="s">
        <v>22</v>
      </c>
      <c r="G61" s="14">
        <f>B59*B63*B68</f>
        <v>6.5934065934065922E-2</v>
      </c>
      <c r="H61" s="14">
        <f>G61/(G61+G62)</f>
        <v>1</v>
      </c>
    </row>
    <row r="62" spans="1:8" ht="12.5" x14ac:dyDescent="0.25">
      <c r="A62" s="9" t="s">
        <v>17</v>
      </c>
      <c r="B62" s="15" t="s">
        <v>22</v>
      </c>
      <c r="C62" s="10" t="s">
        <v>26</v>
      </c>
      <c r="F62" s="11" t="s">
        <v>26</v>
      </c>
      <c r="G62" s="11">
        <f>B60*C63*C68</f>
        <v>0</v>
      </c>
      <c r="H62" s="11">
        <f>G62/(G61+G62)</f>
        <v>0</v>
      </c>
    </row>
    <row r="63" spans="1:8" ht="12.5" x14ac:dyDescent="0.25">
      <c r="A63" s="16" t="s">
        <v>20</v>
      </c>
      <c r="B63" s="1">
        <f>2/7</f>
        <v>0.2857142857142857</v>
      </c>
      <c r="C63" s="17">
        <f>5/6</f>
        <v>0.83333333333333337</v>
      </c>
      <c r="F63" s="6"/>
      <c r="G63" s="6"/>
      <c r="H63" s="6"/>
    </row>
    <row r="64" spans="1:8" ht="12.5" x14ac:dyDescent="0.25">
      <c r="A64" s="12" t="s">
        <v>23</v>
      </c>
      <c r="B64" s="18">
        <f>5/7</f>
        <v>0.7142857142857143</v>
      </c>
      <c r="C64" s="13">
        <f>1/6</f>
        <v>0.16666666666666666</v>
      </c>
      <c r="F64" s="11" t="s">
        <v>56</v>
      </c>
      <c r="G64" s="11"/>
      <c r="H64" s="11"/>
    </row>
    <row r="65" spans="1:8" ht="12.5" x14ac:dyDescent="0.25">
      <c r="F65" s="11" t="s">
        <v>19</v>
      </c>
      <c r="G65" s="11" t="s">
        <v>54</v>
      </c>
      <c r="H65" s="11" t="s">
        <v>55</v>
      </c>
    </row>
    <row r="66" spans="1:8" ht="12.5" x14ac:dyDescent="0.25">
      <c r="A66" s="9" t="s">
        <v>18</v>
      </c>
      <c r="B66" s="15" t="s">
        <v>22</v>
      </c>
      <c r="C66" s="10" t="s">
        <v>26</v>
      </c>
      <c r="F66" s="11" t="s">
        <v>22</v>
      </c>
      <c r="G66" s="11">
        <f>B59*B63*B69</f>
        <v>4.3956043956043946E-2</v>
      </c>
      <c r="H66" s="11">
        <f>G66/(G66+G67)</f>
        <v>0.14634146341463411</v>
      </c>
    </row>
    <row r="67" spans="1:8" ht="12.5" x14ac:dyDescent="0.25">
      <c r="A67" s="16" t="s">
        <v>57</v>
      </c>
      <c r="B67" s="1">
        <f>2/7</f>
        <v>0.2857142857142857</v>
      </c>
      <c r="C67" s="17">
        <f>2/6</f>
        <v>0.33333333333333331</v>
      </c>
      <c r="F67" s="14" t="s">
        <v>26</v>
      </c>
      <c r="G67" s="14">
        <f>B60*C63*C69</f>
        <v>0.25641025641025639</v>
      </c>
      <c r="H67" s="14">
        <f>G67/(G66+G67)</f>
        <v>0.85365853658536583</v>
      </c>
    </row>
    <row r="68" spans="1:8" ht="12.5" x14ac:dyDescent="0.25">
      <c r="A68" s="16" t="s">
        <v>24</v>
      </c>
      <c r="B68" s="1">
        <f>3/7</f>
        <v>0.42857142857142855</v>
      </c>
      <c r="C68" s="17">
        <f>0</f>
        <v>0</v>
      </c>
      <c r="F68" s="6"/>
      <c r="G68" s="6"/>
      <c r="H68" s="6"/>
    </row>
    <row r="69" spans="1:8" ht="12.5" x14ac:dyDescent="0.25">
      <c r="A69" s="12" t="s">
        <v>25</v>
      </c>
      <c r="B69" s="18">
        <f>2/7</f>
        <v>0.2857142857142857</v>
      </c>
      <c r="C69" s="13">
        <f>4/6</f>
        <v>0.66666666666666663</v>
      </c>
      <c r="F69" s="11" t="s">
        <v>58</v>
      </c>
      <c r="G69" s="11"/>
      <c r="H69" s="11"/>
    </row>
    <row r="70" spans="1:8" ht="12.5" x14ac:dyDescent="0.25">
      <c r="F70" s="11" t="s">
        <v>19</v>
      </c>
      <c r="G70" s="11" t="s">
        <v>54</v>
      </c>
      <c r="H70" s="11" t="s">
        <v>59</v>
      </c>
    </row>
    <row r="71" spans="1:8" ht="12.5" x14ac:dyDescent="0.25">
      <c r="F71" s="14" t="s">
        <v>22</v>
      </c>
      <c r="G71" s="14">
        <f>B59*B64*B69</f>
        <v>0.10989010989010987</v>
      </c>
      <c r="H71" s="14">
        <f>G71/(G71+G72)</f>
        <v>0.68181818181818177</v>
      </c>
    </row>
    <row r="72" spans="1:8" ht="12.5" x14ac:dyDescent="0.25">
      <c r="F72" s="11" t="s">
        <v>26</v>
      </c>
      <c r="G72" s="11">
        <f>B60*C64*C69</f>
        <v>5.128205128205128E-2</v>
      </c>
      <c r="H72" s="11">
        <f>G72/(G71+G72)</f>
        <v>0.31818181818181823</v>
      </c>
    </row>
    <row r="74" spans="1:8" ht="12.5" x14ac:dyDescent="0.25">
      <c r="A74" s="1" t="s">
        <v>16</v>
      </c>
      <c r="B74" s="1" t="s">
        <v>60</v>
      </c>
      <c r="C74" s="1" t="s">
        <v>61</v>
      </c>
      <c r="D74" s="1" t="s">
        <v>62</v>
      </c>
      <c r="E74" s="1" t="s">
        <v>63</v>
      </c>
    </row>
    <row r="75" spans="1:8" ht="12.5" x14ac:dyDescent="0.25">
      <c r="A75" s="1" t="s">
        <v>64</v>
      </c>
      <c r="B75" s="1" t="s">
        <v>65</v>
      </c>
      <c r="C75" s="1" t="s">
        <v>66</v>
      </c>
      <c r="D75" s="1" t="s">
        <v>66</v>
      </c>
      <c r="E75" s="1" t="s">
        <v>65</v>
      </c>
    </row>
    <row r="76" spans="1:8" ht="12.5" x14ac:dyDescent="0.25">
      <c r="A76" s="1" t="s">
        <v>67</v>
      </c>
      <c r="B76" s="1" t="s">
        <v>66</v>
      </c>
      <c r="C76" s="1" t="s">
        <v>66</v>
      </c>
      <c r="D76" s="1" t="s">
        <v>66</v>
      </c>
      <c r="E76" s="1" t="s">
        <v>66</v>
      </c>
    </row>
    <row r="77" spans="1:8" ht="12.5" x14ac:dyDescent="0.25">
      <c r="A77" s="1" t="s">
        <v>68</v>
      </c>
      <c r="B77" s="1" t="s">
        <v>65</v>
      </c>
      <c r="C77" s="1" t="s">
        <v>65</v>
      </c>
      <c r="D77" s="1" t="s">
        <v>65</v>
      </c>
      <c r="E77" s="1" t="s">
        <v>65</v>
      </c>
    </row>
  </sheetData>
  <mergeCells count="1">
    <mergeCell ref="A57:E57"/>
  </mergeCell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Tan</cp:lastModifiedBy>
  <dcterms:modified xsi:type="dcterms:W3CDTF">2025-03-11T12:14:27Z</dcterms:modified>
</cp:coreProperties>
</file>