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GNB" sheetId="2" r:id="rId5"/>
  </sheets>
  <definedNames/>
  <calcPr/>
</workbook>
</file>

<file path=xl/sharedStrings.xml><?xml version="1.0" encoding="utf-8"?>
<sst xmlns="http://schemas.openxmlformats.org/spreadsheetml/2006/main" count="292" uniqueCount="30">
  <si>
    <t>sepal length</t>
  </si>
  <si>
    <t>sepal width</t>
  </si>
  <si>
    <t>petal length</t>
  </si>
  <si>
    <t>petal width</t>
  </si>
  <si>
    <t>class</t>
  </si>
  <si>
    <t>setosa</t>
  </si>
  <si>
    <t>versicolor</t>
  </si>
  <si>
    <t>virginica</t>
  </si>
  <si>
    <t>Class</t>
  </si>
  <si>
    <t>Count</t>
  </si>
  <si>
    <t>Prior</t>
  </si>
  <si>
    <t>Feature</t>
  </si>
  <si>
    <t>Mean (setosa)</t>
  </si>
  <si>
    <t>Mean (versicolor)</t>
  </si>
  <si>
    <t>Mean (virginica)</t>
  </si>
  <si>
    <t>sepal_length</t>
  </si>
  <si>
    <t>sepal_width</t>
  </si>
  <si>
    <t>petal_length</t>
  </si>
  <si>
    <t>petal_width</t>
  </si>
  <si>
    <t>Var (setosa)</t>
  </si>
  <si>
    <t>Var (versicolor)</t>
  </si>
  <si>
    <t>Var (virginica)</t>
  </si>
  <si>
    <t>Test Instances</t>
  </si>
  <si>
    <t>Posterior (P)</t>
  </si>
  <si>
    <t>Normalized P</t>
  </si>
  <si>
    <t>Classification</t>
  </si>
  <si>
    <t>Instance</t>
  </si>
  <si>
    <t>Likelihood (setosa)</t>
  </si>
  <si>
    <t>Likelihood (versicolor)</t>
  </si>
  <si>
    <t>Likelihood (virginica)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</si>
</sst>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  <font>
      <color theme="1"/>
      <name val="Helvetica Neue"/>
      <scheme val="minor"/>
    </font>
    <font/>
    <font>
      <b/>
      <color theme="1"/>
      <name val="Helvetica Neue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</fills>
  <borders count="14">
    <border/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0" fillId="0" fontId="2" numFmtId="0" xfId="0" applyAlignment="1" applyFont="1">
      <alignment shrinkToFit="0" vertical="top" wrapText="0"/>
    </xf>
    <xf borderId="2" fillId="0" fontId="0" numFmtId="0" xfId="0" applyAlignment="1" applyBorder="1" applyFont="1">
      <alignment readingOrder="0" shrinkToFit="0" vertical="top" wrapText="1"/>
    </xf>
    <xf borderId="2" fillId="0" fontId="0" numFmtId="0" xfId="0" applyAlignment="1" applyBorder="1" applyFont="1">
      <alignment readingOrder="0" shrinkToFit="0" vertical="top" wrapText="0"/>
    </xf>
    <xf borderId="3" fillId="0" fontId="1" numFmtId="0" xfId="0" applyAlignment="1" applyBorder="1" applyFont="1">
      <alignment readingOrder="0" shrinkToFit="0" vertical="top" wrapText="0"/>
    </xf>
    <xf borderId="4" fillId="0" fontId="1" numFmtId="0" xfId="0" applyAlignment="1" applyBorder="1" applyFont="1">
      <alignment readingOrder="0" shrinkToFit="0" vertical="top" wrapText="0"/>
    </xf>
    <xf borderId="5" fillId="0" fontId="1" numFmtId="0" xfId="0" applyAlignment="1" applyBorder="1" applyFont="1">
      <alignment readingOrder="0" shrinkToFit="0" vertical="top" wrapText="0"/>
    </xf>
    <xf borderId="6" fillId="0" fontId="2" numFmtId="0" xfId="0" applyAlignment="1" applyBorder="1" applyFont="1">
      <alignment readingOrder="0" shrinkToFit="0" vertical="top" wrapText="0"/>
    </xf>
    <xf borderId="7" fillId="0" fontId="2" numFmtId="0" xfId="0" applyAlignment="1" applyBorder="1" applyFont="1">
      <alignment shrinkToFit="0" vertical="top" wrapText="0"/>
    </xf>
    <xf borderId="8" fillId="0" fontId="3" numFmtId="0" xfId="0" applyAlignment="1" applyBorder="1" applyFont="1">
      <alignment readingOrder="0" shrinkToFit="0" vertical="top" wrapText="1"/>
    </xf>
    <xf borderId="9" fillId="0" fontId="3" numFmtId="0" xfId="0" applyAlignment="1" applyBorder="1" applyFont="1">
      <alignment shrinkToFit="0" vertical="top" wrapText="1"/>
    </xf>
    <xf borderId="10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8" fillId="0" fontId="2" numFmtId="0" xfId="0" applyAlignment="1" applyBorder="1" applyFont="1">
      <alignment readingOrder="0" shrinkToFit="0" vertical="top" wrapText="0"/>
    </xf>
    <xf borderId="9" fillId="0" fontId="3" numFmtId="0" xfId="0" applyAlignment="1" applyBorder="1" applyFont="1">
      <alignment shrinkToFit="0" vertical="top" wrapText="1"/>
    </xf>
    <xf borderId="9" fillId="0" fontId="2" numFmtId="0" xfId="0" applyAlignment="1" applyBorder="1" applyFont="1">
      <alignment shrinkToFit="0" vertical="top" wrapText="0"/>
    </xf>
    <xf borderId="10" fillId="0" fontId="2" numFmtId="0" xfId="0" applyAlignment="1" applyBorder="1" applyFont="1">
      <alignment shrinkToFit="0" vertical="top" wrapText="0"/>
    </xf>
    <xf borderId="11" fillId="3" fontId="1" numFmtId="0" xfId="0" applyAlignment="1" applyBorder="1" applyFill="1" applyFont="1">
      <alignment horizontal="center" readingOrder="0" shrinkToFit="0" vertical="top" wrapText="0"/>
    </xf>
    <xf borderId="12" fillId="0" fontId="4" numFmtId="0" xfId="0" applyAlignment="1" applyBorder="1" applyFont="1">
      <alignment shrinkToFit="0" vertical="top" wrapText="1"/>
    </xf>
    <xf borderId="13" fillId="0" fontId="4" numFmtId="0" xfId="0" applyAlignment="1" applyBorder="1" applyFont="1">
      <alignment shrinkToFit="0" vertical="top" wrapText="1"/>
    </xf>
    <xf borderId="6" fillId="0" fontId="3" numFmtId="0" xfId="0" applyAlignment="1" applyBorder="1" applyFont="1">
      <alignment shrinkToFit="0" vertical="top" wrapText="1"/>
    </xf>
    <xf borderId="0" fillId="0" fontId="1" numFmtId="0" xfId="0" applyAlignment="1" applyFont="1">
      <alignment readingOrder="0" shrinkToFit="0" vertical="top" wrapText="0"/>
    </xf>
    <xf borderId="7" fillId="0" fontId="1" numFmtId="0" xfId="0" applyAlignment="1" applyBorder="1" applyFont="1">
      <alignment readingOrder="0" shrinkToFit="0" vertical="top" wrapText="0"/>
    </xf>
    <xf borderId="6" fillId="0" fontId="5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0"/>
    </xf>
    <xf borderId="0" fillId="4" fontId="2" numFmtId="0" xfId="0" applyAlignment="1" applyFill="1" applyFont="1">
      <alignment shrinkToFit="0" vertical="top" wrapText="0"/>
    </xf>
    <xf borderId="7" fillId="0" fontId="1" numFmtId="0" xfId="0" applyAlignment="1" applyBorder="1" applyFont="1">
      <alignment horizontal="center" shrinkToFit="0" vertical="center" wrapText="0"/>
    </xf>
    <xf borderId="6" fillId="0" fontId="1" numFmtId="0" xfId="0" applyAlignment="1" applyBorder="1" applyFont="1">
      <alignment readingOrder="0" shrinkToFit="0" vertical="top" wrapText="0"/>
    </xf>
    <xf borderId="0" fillId="0" fontId="3" numFmtId="0" xfId="0" applyAlignment="1" applyFont="1">
      <alignment shrinkToFit="0" vertical="top" wrapText="1"/>
    </xf>
    <xf borderId="7" fillId="0" fontId="4" numFmtId="0" xfId="0" applyAlignment="1" applyBorder="1" applyFont="1">
      <alignment shrinkToFit="0" vertical="top" wrapText="1"/>
    </xf>
    <xf borderId="6" fillId="4" fontId="2" numFmtId="0" xfId="0" applyAlignment="1" applyBorder="1" applyFont="1">
      <alignment shrinkToFit="0" vertical="top" wrapText="0"/>
    </xf>
    <xf borderId="9" fillId="4" fontId="2" numFmtId="0" xfId="0" applyAlignment="1" applyBorder="1" applyFont="1">
      <alignment shrinkToFit="0" vertical="top" wrapText="0"/>
    </xf>
    <xf borderId="10" fillId="0" fontId="4" numFmtId="0" xfId="0" applyAlignment="1" applyBorder="1" applyFont="1">
      <alignment shrinkToFit="0" vertical="top" wrapText="1"/>
    </xf>
    <xf borderId="4" fillId="0" fontId="2" numFmtId="164" xfId="0" applyAlignment="1" applyBorder="1" applyFont="1" applyNumberFormat="1">
      <alignment readingOrder="0" shrinkToFit="0" vertical="top" wrapText="0"/>
    </xf>
    <xf borderId="4" fillId="0" fontId="2" numFmtId="0" xfId="0" applyAlignment="1" applyBorder="1" applyFont="1">
      <alignment readingOrder="0" shrinkToFit="0" vertical="top" wrapText="0"/>
    </xf>
    <xf borderId="4" fillId="0" fontId="3" numFmtId="0" xfId="0" applyAlignment="1" applyBorder="1" applyFont="1">
      <alignment shrinkToFit="0" vertical="top" wrapText="1"/>
    </xf>
    <xf borderId="9" fillId="0" fontId="1" numFmtId="0" xfId="0" applyAlignment="1" applyBorder="1" applyFont="1">
      <alignment readingOrder="0" shrinkToFit="0" vertical="top" wrapText="0"/>
    </xf>
    <xf borderId="9" fillId="0" fontId="2" numFmtId="164" xfId="0" applyAlignment="1" applyBorder="1" applyFont="1" applyNumberFormat="1">
      <alignment readingOrder="0" shrinkToFit="0" vertical="top" wrapText="0"/>
    </xf>
    <xf borderId="9" fillId="0" fontId="2" numFmtId="0" xfId="0" applyAlignment="1" applyBorder="1" applyFont="1">
      <alignment readingOrder="0" shrinkToFit="0" vertical="top" wrapText="0"/>
    </xf>
    <xf borderId="0" fillId="0" fontId="2" numFmtId="164" xfId="0" applyAlignment="1" applyFont="1" applyNumberFormat="1">
      <alignment readingOrder="0" shrinkToFit="0" vertical="top" wrapText="0"/>
    </xf>
    <xf borderId="4" fillId="0" fontId="2" numFmtId="0" xfId="0" applyAlignment="1" applyBorder="1" applyFont="1">
      <alignment shrinkToFit="0" vertical="top" wrapText="0"/>
    </xf>
    <xf borderId="4" fillId="0" fontId="1" numFmtId="0" xfId="0" applyAlignment="1" applyBorder="1" applyFont="1">
      <alignment horizontal="center" shrinkToFit="0" vertical="center" wrapText="0"/>
    </xf>
    <xf borderId="9" fillId="0" fontId="1" numFmtId="0" xfId="0" applyAlignment="1" applyBorder="1" applyFont="1">
      <alignment horizontal="center" shrinkToFit="0" vertical="center" wrapText="0"/>
    </xf>
    <xf borderId="8" fillId="4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5" width="13.0"/>
    <col customWidth="1" min="6" max="25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5.1</v>
      </c>
      <c r="B2" s="3">
        <v>3.5</v>
      </c>
      <c r="C2" s="3">
        <v>1.4</v>
      </c>
      <c r="D2" s="3">
        <v>0.2</v>
      </c>
      <c r="E2" s="4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>
        <v>4.9</v>
      </c>
      <c r="B3" s="3">
        <v>3.0</v>
      </c>
      <c r="C3" s="3">
        <v>1.4</v>
      </c>
      <c r="D3" s="3">
        <v>0.2</v>
      </c>
      <c r="E3" s="4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>
        <v>4.7</v>
      </c>
      <c r="B4" s="3">
        <v>3.2</v>
      </c>
      <c r="C4" s="3">
        <v>1.3</v>
      </c>
      <c r="D4" s="3">
        <v>0.2</v>
      </c>
      <c r="E4" s="4" t="s">
        <v>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>
        <v>4.6</v>
      </c>
      <c r="B5" s="3">
        <v>3.1</v>
      </c>
      <c r="C5" s="3">
        <v>1.5</v>
      </c>
      <c r="D5" s="3">
        <v>0.2</v>
      </c>
      <c r="E5" s="4" t="s">
        <v>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>
        <v>5.0</v>
      </c>
      <c r="B6" s="3">
        <v>3.6</v>
      </c>
      <c r="C6" s="3">
        <v>1.4</v>
      </c>
      <c r="D6" s="3">
        <v>0.2</v>
      </c>
      <c r="E6" s="4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>
        <v>5.4</v>
      </c>
      <c r="B7" s="3">
        <v>3.9</v>
      </c>
      <c r="C7" s="3">
        <v>1.7</v>
      </c>
      <c r="D7" s="3">
        <v>0.4</v>
      </c>
      <c r="E7" s="4" t="s">
        <v>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>
        <v>4.6</v>
      </c>
      <c r="B8" s="3">
        <v>3.4</v>
      </c>
      <c r="C8" s="3">
        <v>1.4</v>
      </c>
      <c r="D8" s="3">
        <v>0.3</v>
      </c>
      <c r="E8" s="4" t="s">
        <v>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>
        <v>5.0</v>
      </c>
      <c r="B9" s="3">
        <v>3.4</v>
      </c>
      <c r="C9" s="3">
        <v>1.5</v>
      </c>
      <c r="D9" s="3">
        <v>0.2</v>
      </c>
      <c r="E9" s="4" t="s">
        <v>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>
        <v>4.4</v>
      </c>
      <c r="B10" s="3">
        <v>2.9</v>
      </c>
      <c r="C10" s="3">
        <v>1.4</v>
      </c>
      <c r="D10" s="3">
        <v>0.2</v>
      </c>
      <c r="E10" s="4" t="s">
        <v>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>
        <v>4.9</v>
      </c>
      <c r="B11" s="3">
        <v>3.1</v>
      </c>
      <c r="C11" s="3">
        <v>1.5</v>
      </c>
      <c r="D11" s="3">
        <v>0.1</v>
      </c>
      <c r="E11" s="4" t="s">
        <v>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>
        <v>5.4</v>
      </c>
      <c r="B12" s="3">
        <v>3.7</v>
      </c>
      <c r="C12" s="3">
        <v>1.5</v>
      </c>
      <c r="D12" s="3">
        <v>0.2</v>
      </c>
      <c r="E12" s="4" t="s">
        <v>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>
        <v>4.8</v>
      </c>
      <c r="B13" s="3">
        <v>3.4</v>
      </c>
      <c r="C13" s="3">
        <v>1.6</v>
      </c>
      <c r="D13" s="3">
        <v>0.2</v>
      </c>
      <c r="E13" s="4" t="s">
        <v>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>
        <v>4.8</v>
      </c>
      <c r="B14" s="3">
        <v>3.0</v>
      </c>
      <c r="C14" s="3">
        <v>1.4</v>
      </c>
      <c r="D14" s="3">
        <v>0.1</v>
      </c>
      <c r="E14" s="4" t="s">
        <v>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>
        <v>4.3</v>
      </c>
      <c r="B15" s="3">
        <v>3.0</v>
      </c>
      <c r="C15" s="3">
        <v>1.1</v>
      </c>
      <c r="D15" s="3">
        <v>0.1</v>
      </c>
      <c r="E15" s="4" t="s">
        <v>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>
        <v>5.8</v>
      </c>
      <c r="B16" s="3">
        <v>4.0</v>
      </c>
      <c r="C16" s="3">
        <v>1.2</v>
      </c>
      <c r="D16" s="3">
        <v>0.2</v>
      </c>
      <c r="E16" s="4" t="s">
        <v>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>
        <v>5.7</v>
      </c>
      <c r="B17" s="3">
        <v>4.4</v>
      </c>
      <c r="C17" s="3">
        <v>1.5</v>
      </c>
      <c r="D17" s="3">
        <v>0.4</v>
      </c>
      <c r="E17" s="4" t="s">
        <v>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>
        <v>5.4</v>
      </c>
      <c r="B18" s="3">
        <v>3.9</v>
      </c>
      <c r="C18" s="3">
        <v>1.3</v>
      </c>
      <c r="D18" s="3">
        <v>0.4</v>
      </c>
      <c r="E18" s="4" t="s">
        <v>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>
        <v>5.1</v>
      </c>
      <c r="B19" s="3">
        <v>3.5</v>
      </c>
      <c r="C19" s="3">
        <v>1.4</v>
      </c>
      <c r="D19" s="3">
        <v>0.3</v>
      </c>
      <c r="E19" s="4" t="s">
        <v>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>
        <v>5.7</v>
      </c>
      <c r="B20" s="3">
        <v>3.8</v>
      </c>
      <c r="C20" s="3">
        <v>1.7</v>
      </c>
      <c r="D20" s="3">
        <v>0.3</v>
      </c>
      <c r="E20" s="4" t="s">
        <v>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>
        <v>5.1</v>
      </c>
      <c r="B21" s="3">
        <v>3.8</v>
      </c>
      <c r="C21" s="3">
        <v>1.5</v>
      </c>
      <c r="D21" s="3">
        <v>0.3</v>
      </c>
      <c r="E21" s="4" t="s">
        <v>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>
        <v>5.4</v>
      </c>
      <c r="B22" s="3">
        <v>3.4</v>
      </c>
      <c r="C22" s="3">
        <v>1.7</v>
      </c>
      <c r="D22" s="3">
        <v>0.2</v>
      </c>
      <c r="E22" s="4" t="s">
        <v>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>
        <v>5.1</v>
      </c>
      <c r="B23" s="3">
        <v>3.7</v>
      </c>
      <c r="C23" s="3">
        <v>1.5</v>
      </c>
      <c r="D23" s="3">
        <v>0.4</v>
      </c>
      <c r="E23" s="4" t="s">
        <v>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>
        <v>4.6</v>
      </c>
      <c r="B24" s="3">
        <v>3.6</v>
      </c>
      <c r="C24" s="3">
        <v>1.0</v>
      </c>
      <c r="D24" s="3">
        <v>0.2</v>
      </c>
      <c r="E24" s="4" t="s">
        <v>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">
        <v>5.1</v>
      </c>
      <c r="B25" s="3">
        <v>3.3</v>
      </c>
      <c r="C25" s="3">
        <v>1.7</v>
      </c>
      <c r="D25" s="3">
        <v>0.5</v>
      </c>
      <c r="E25" s="4" t="s">
        <v>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>
        <v>4.8</v>
      </c>
      <c r="B26" s="3">
        <v>3.4</v>
      </c>
      <c r="C26" s="3">
        <v>1.9</v>
      </c>
      <c r="D26" s="3">
        <v>0.2</v>
      </c>
      <c r="E26" s="4" t="s">
        <v>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>
        <v>5.0</v>
      </c>
      <c r="B27" s="3">
        <v>3.0</v>
      </c>
      <c r="C27" s="3">
        <v>1.6</v>
      </c>
      <c r="D27" s="3">
        <v>0.2</v>
      </c>
      <c r="E27" s="4" t="s">
        <v>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>
        <v>5.0</v>
      </c>
      <c r="B28" s="3">
        <v>3.4</v>
      </c>
      <c r="C28" s="3">
        <v>1.6</v>
      </c>
      <c r="D28" s="3">
        <v>0.4</v>
      </c>
      <c r="E28" s="4" t="s">
        <v>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>
        <v>5.2</v>
      </c>
      <c r="B29" s="3">
        <v>3.5</v>
      </c>
      <c r="C29" s="3">
        <v>1.5</v>
      </c>
      <c r="D29" s="3">
        <v>0.2</v>
      </c>
      <c r="E29" s="4" t="s">
        <v>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3">
        <v>5.2</v>
      </c>
      <c r="B30" s="3">
        <v>3.4</v>
      </c>
      <c r="C30" s="3">
        <v>1.4</v>
      </c>
      <c r="D30" s="3">
        <v>0.2</v>
      </c>
      <c r="E30" s="4" t="s">
        <v>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3">
        <v>4.7</v>
      </c>
      <c r="B31" s="3">
        <v>3.2</v>
      </c>
      <c r="C31" s="3">
        <v>1.6</v>
      </c>
      <c r="D31" s="3">
        <v>0.2</v>
      </c>
      <c r="E31" s="4" t="s">
        <v>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3">
        <v>4.8</v>
      </c>
      <c r="B32" s="3">
        <v>3.1</v>
      </c>
      <c r="C32" s="3">
        <v>1.6</v>
      </c>
      <c r="D32" s="3">
        <v>0.2</v>
      </c>
      <c r="E32" s="4" t="s">
        <v>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3">
        <v>5.4</v>
      </c>
      <c r="B33" s="3">
        <v>3.4</v>
      </c>
      <c r="C33" s="3">
        <v>1.5</v>
      </c>
      <c r="D33" s="3">
        <v>0.4</v>
      </c>
      <c r="E33" s="4" t="s">
        <v>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3">
        <v>5.2</v>
      </c>
      <c r="B34" s="3">
        <v>4.1</v>
      </c>
      <c r="C34" s="3">
        <v>1.5</v>
      </c>
      <c r="D34" s="3">
        <v>0.1</v>
      </c>
      <c r="E34" s="4" t="s">
        <v>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3">
        <v>5.5</v>
      </c>
      <c r="B35" s="3">
        <v>4.2</v>
      </c>
      <c r="C35" s="3">
        <v>1.4</v>
      </c>
      <c r="D35" s="3">
        <v>0.2</v>
      </c>
      <c r="E35" s="4" t="s">
        <v>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3">
        <v>4.9</v>
      </c>
      <c r="B36" s="3">
        <v>3.1</v>
      </c>
      <c r="C36" s="3">
        <v>1.5</v>
      </c>
      <c r="D36" s="3">
        <v>0.1</v>
      </c>
      <c r="E36" s="4" t="s">
        <v>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3">
        <v>5.0</v>
      </c>
      <c r="B37" s="3">
        <v>3.2</v>
      </c>
      <c r="C37" s="3">
        <v>1.2</v>
      </c>
      <c r="D37" s="3">
        <v>0.2</v>
      </c>
      <c r="E37" s="4" t="s">
        <v>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3">
        <v>5.5</v>
      </c>
      <c r="B38" s="3">
        <v>3.5</v>
      </c>
      <c r="C38" s="3">
        <v>1.3</v>
      </c>
      <c r="D38" s="3">
        <v>0.2</v>
      </c>
      <c r="E38" s="4" t="s">
        <v>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3">
        <v>4.9</v>
      </c>
      <c r="B39" s="3">
        <v>3.1</v>
      </c>
      <c r="C39" s="3">
        <v>1.5</v>
      </c>
      <c r="D39" s="3">
        <v>0.1</v>
      </c>
      <c r="E39" s="4" t="s">
        <v>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3">
        <v>4.4</v>
      </c>
      <c r="B40" s="3">
        <v>3.0</v>
      </c>
      <c r="C40" s="3">
        <v>1.3</v>
      </c>
      <c r="D40" s="3">
        <v>0.2</v>
      </c>
      <c r="E40" s="4" t="s">
        <v>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3">
        <v>5.1</v>
      </c>
      <c r="B41" s="3">
        <v>3.4</v>
      </c>
      <c r="C41" s="3">
        <v>1.5</v>
      </c>
      <c r="D41" s="3">
        <v>0.2</v>
      </c>
      <c r="E41" s="4" t="s">
        <v>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">
        <v>7.0</v>
      </c>
      <c r="B42" s="3">
        <v>3.2</v>
      </c>
      <c r="C42" s="3">
        <v>4.7</v>
      </c>
      <c r="D42" s="3">
        <v>1.4</v>
      </c>
      <c r="E42" s="3" t="s">
        <v>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3">
        <v>6.4</v>
      </c>
      <c r="B43" s="3">
        <v>3.2</v>
      </c>
      <c r="C43" s="3">
        <v>4.5</v>
      </c>
      <c r="D43" s="3">
        <v>1.5</v>
      </c>
      <c r="E43" s="3" t="s">
        <v>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3">
        <v>6.9</v>
      </c>
      <c r="B44" s="3">
        <v>3.1</v>
      </c>
      <c r="C44" s="3">
        <v>4.9</v>
      </c>
      <c r="D44" s="3">
        <v>1.5</v>
      </c>
      <c r="E44" s="3" t="s">
        <v>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3">
        <v>5.5</v>
      </c>
      <c r="B45" s="3">
        <v>2.3</v>
      </c>
      <c r="C45" s="3">
        <v>4.0</v>
      </c>
      <c r="D45" s="3">
        <v>1.3</v>
      </c>
      <c r="E45" s="3" t="s">
        <v>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3">
        <v>6.5</v>
      </c>
      <c r="B46" s="3">
        <v>2.8</v>
      </c>
      <c r="C46" s="3">
        <v>4.6</v>
      </c>
      <c r="D46" s="3">
        <v>1.5</v>
      </c>
      <c r="E46" s="3" t="s">
        <v>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3">
        <v>5.7</v>
      </c>
      <c r="B47" s="3">
        <v>2.8</v>
      </c>
      <c r="C47" s="3">
        <v>4.5</v>
      </c>
      <c r="D47" s="3">
        <v>1.3</v>
      </c>
      <c r="E47" s="3" t="s">
        <v>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3">
        <v>6.3</v>
      </c>
      <c r="B48" s="3">
        <v>3.3</v>
      </c>
      <c r="C48" s="3">
        <v>4.7</v>
      </c>
      <c r="D48" s="3">
        <v>1.6</v>
      </c>
      <c r="E48" s="3" t="s">
        <v>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3">
        <v>4.9</v>
      </c>
      <c r="B49" s="3">
        <v>2.4</v>
      </c>
      <c r="C49" s="3">
        <v>3.3</v>
      </c>
      <c r="D49" s="3">
        <v>1.0</v>
      </c>
      <c r="E49" s="3" t="s">
        <v>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3">
        <v>6.6</v>
      </c>
      <c r="B50" s="3">
        <v>2.9</v>
      </c>
      <c r="C50" s="3">
        <v>4.6</v>
      </c>
      <c r="D50" s="3">
        <v>1.3</v>
      </c>
      <c r="E50" s="3" t="s">
        <v>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">
        <v>5.2</v>
      </c>
      <c r="B51" s="3">
        <v>2.7</v>
      </c>
      <c r="C51" s="3">
        <v>3.9</v>
      </c>
      <c r="D51" s="3">
        <v>1.4</v>
      </c>
      <c r="E51" s="3" t="s">
        <v>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">
        <v>5.0</v>
      </c>
      <c r="B52" s="3">
        <v>2.0</v>
      </c>
      <c r="C52" s="3">
        <v>3.5</v>
      </c>
      <c r="D52" s="3">
        <v>1.0</v>
      </c>
      <c r="E52" s="3" t="s">
        <v>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3">
        <v>5.9</v>
      </c>
      <c r="B53" s="3">
        <v>3.0</v>
      </c>
      <c r="C53" s="3">
        <v>4.2</v>
      </c>
      <c r="D53" s="3">
        <v>1.5</v>
      </c>
      <c r="E53" s="3" t="s">
        <v>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3">
        <v>6.0</v>
      </c>
      <c r="B54" s="3">
        <v>2.2</v>
      </c>
      <c r="C54" s="3">
        <v>4.0</v>
      </c>
      <c r="D54" s="3">
        <v>1.0</v>
      </c>
      <c r="E54" s="3" t="s">
        <v>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3">
        <v>6.1</v>
      </c>
      <c r="B55" s="3">
        <v>2.9</v>
      </c>
      <c r="C55" s="3">
        <v>4.7</v>
      </c>
      <c r="D55" s="3">
        <v>1.4</v>
      </c>
      <c r="E55" s="3" t="s">
        <v>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3">
        <v>5.6</v>
      </c>
      <c r="B56" s="3">
        <v>2.9</v>
      </c>
      <c r="C56" s="3">
        <v>3.6</v>
      </c>
      <c r="D56" s="3">
        <v>1.3</v>
      </c>
      <c r="E56" s="3" t="s">
        <v>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3">
        <v>6.7</v>
      </c>
      <c r="B57" s="3">
        <v>3.1</v>
      </c>
      <c r="C57" s="3">
        <v>4.4</v>
      </c>
      <c r="D57" s="3">
        <v>1.4</v>
      </c>
      <c r="E57" s="3" t="s">
        <v>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3">
        <v>5.6</v>
      </c>
      <c r="B58" s="3">
        <v>3.0</v>
      </c>
      <c r="C58" s="3">
        <v>4.5</v>
      </c>
      <c r="D58" s="3">
        <v>1.5</v>
      </c>
      <c r="E58" s="3" t="s">
        <v>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3">
        <v>5.8</v>
      </c>
      <c r="B59" s="3">
        <v>2.7</v>
      </c>
      <c r="C59" s="3">
        <v>4.1</v>
      </c>
      <c r="D59" s="3">
        <v>1.0</v>
      </c>
      <c r="E59" s="3" t="s">
        <v>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3">
        <v>6.2</v>
      </c>
      <c r="B60" s="3">
        <v>2.2</v>
      </c>
      <c r="C60" s="3">
        <v>4.5</v>
      </c>
      <c r="D60" s="3">
        <v>1.5</v>
      </c>
      <c r="E60" s="3" t="s">
        <v>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3">
        <v>5.6</v>
      </c>
      <c r="B61" s="3">
        <v>2.5</v>
      </c>
      <c r="C61" s="3">
        <v>3.9</v>
      </c>
      <c r="D61" s="3">
        <v>1.1</v>
      </c>
      <c r="E61" s="3" t="s">
        <v>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3">
        <v>5.9</v>
      </c>
      <c r="B62" s="3">
        <v>3.2</v>
      </c>
      <c r="C62" s="3">
        <v>4.8</v>
      </c>
      <c r="D62" s="3">
        <v>1.8</v>
      </c>
      <c r="E62" s="3" t="s">
        <v>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3">
        <v>6.1</v>
      </c>
      <c r="B63" s="3">
        <v>2.8</v>
      </c>
      <c r="C63" s="3">
        <v>4.0</v>
      </c>
      <c r="D63" s="3">
        <v>1.3</v>
      </c>
      <c r="E63" s="3" t="s">
        <v>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3">
        <v>6.3</v>
      </c>
      <c r="B64" s="3">
        <v>2.5</v>
      </c>
      <c r="C64" s="3">
        <v>4.9</v>
      </c>
      <c r="D64" s="3">
        <v>1.5</v>
      </c>
      <c r="E64" s="3" t="s">
        <v>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3">
        <v>6.1</v>
      </c>
      <c r="B65" s="3">
        <v>2.8</v>
      </c>
      <c r="C65" s="3">
        <v>4.7</v>
      </c>
      <c r="D65" s="3">
        <v>1.2</v>
      </c>
      <c r="E65" s="3" t="s">
        <v>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3">
        <v>6.4</v>
      </c>
      <c r="B66" s="3">
        <v>2.9</v>
      </c>
      <c r="C66" s="3">
        <v>4.3</v>
      </c>
      <c r="D66" s="3">
        <v>1.3</v>
      </c>
      <c r="E66" s="3" t="s">
        <v>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3">
        <v>6.6</v>
      </c>
      <c r="B67" s="3">
        <v>3.0</v>
      </c>
      <c r="C67" s="3">
        <v>4.4</v>
      </c>
      <c r="D67" s="3">
        <v>1.4</v>
      </c>
      <c r="E67" s="3" t="s">
        <v>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3">
        <v>6.8</v>
      </c>
      <c r="B68" s="3">
        <v>2.8</v>
      </c>
      <c r="C68" s="3">
        <v>4.8</v>
      </c>
      <c r="D68" s="3">
        <v>1.4</v>
      </c>
      <c r="E68" s="3" t="s">
        <v>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3">
        <v>6.7</v>
      </c>
      <c r="B69" s="3">
        <v>3.0</v>
      </c>
      <c r="C69" s="3">
        <v>5.0</v>
      </c>
      <c r="D69" s="3">
        <v>1.7</v>
      </c>
      <c r="E69" s="3" t="s">
        <v>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3">
        <v>6.0</v>
      </c>
      <c r="B70" s="3">
        <v>2.9</v>
      </c>
      <c r="C70" s="3">
        <v>4.5</v>
      </c>
      <c r="D70" s="3">
        <v>1.5</v>
      </c>
      <c r="E70" s="3" t="s">
        <v>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3">
        <v>5.7</v>
      </c>
      <c r="B71" s="3">
        <v>2.6</v>
      </c>
      <c r="C71" s="3">
        <v>3.5</v>
      </c>
      <c r="D71" s="3">
        <v>1.0</v>
      </c>
      <c r="E71" s="3" t="s">
        <v>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3">
        <v>5.5</v>
      </c>
      <c r="B72" s="3">
        <v>2.4</v>
      </c>
      <c r="C72" s="3">
        <v>3.8</v>
      </c>
      <c r="D72" s="3">
        <v>1.1</v>
      </c>
      <c r="E72" s="3" t="s">
        <v>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3">
        <v>5.5</v>
      </c>
      <c r="B73" s="3">
        <v>2.4</v>
      </c>
      <c r="C73" s="3">
        <v>3.7</v>
      </c>
      <c r="D73" s="3">
        <v>1.0</v>
      </c>
      <c r="E73" s="3" t="s">
        <v>6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3">
        <v>5.8</v>
      </c>
      <c r="B74" s="3">
        <v>2.7</v>
      </c>
      <c r="C74" s="3">
        <v>3.9</v>
      </c>
      <c r="D74" s="3">
        <v>1.2</v>
      </c>
      <c r="E74" s="3" t="s">
        <v>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3">
        <v>6.0</v>
      </c>
      <c r="B75" s="3">
        <v>2.7</v>
      </c>
      <c r="C75" s="3">
        <v>5.1</v>
      </c>
      <c r="D75" s="3">
        <v>1.6</v>
      </c>
      <c r="E75" s="3" t="s">
        <v>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3">
        <v>5.4</v>
      </c>
      <c r="B76" s="3">
        <v>3.0</v>
      </c>
      <c r="C76" s="3">
        <v>4.5</v>
      </c>
      <c r="D76" s="3">
        <v>1.5</v>
      </c>
      <c r="E76" s="3" t="s">
        <v>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3">
        <v>6.0</v>
      </c>
      <c r="B77" s="3">
        <v>3.4</v>
      </c>
      <c r="C77" s="3">
        <v>4.5</v>
      </c>
      <c r="D77" s="3">
        <v>1.6</v>
      </c>
      <c r="E77" s="3" t="s">
        <v>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3">
        <v>6.7</v>
      </c>
      <c r="B78" s="3">
        <v>3.1</v>
      </c>
      <c r="C78" s="3">
        <v>4.7</v>
      </c>
      <c r="D78" s="3">
        <v>1.5</v>
      </c>
      <c r="E78" s="3" t="s">
        <v>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3">
        <v>6.3</v>
      </c>
      <c r="B79" s="3">
        <v>2.3</v>
      </c>
      <c r="C79" s="3">
        <v>4.4</v>
      </c>
      <c r="D79" s="3">
        <v>1.3</v>
      </c>
      <c r="E79" s="3" t="s">
        <v>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3">
        <v>5.6</v>
      </c>
      <c r="B80" s="3">
        <v>3.0</v>
      </c>
      <c r="C80" s="3">
        <v>4.1</v>
      </c>
      <c r="D80" s="3">
        <v>1.3</v>
      </c>
      <c r="E80" s="3" t="s">
        <v>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3">
        <v>5.5</v>
      </c>
      <c r="B81" s="3">
        <v>2.5</v>
      </c>
      <c r="C81" s="3">
        <v>4.0</v>
      </c>
      <c r="D81" s="3">
        <v>1.3</v>
      </c>
      <c r="E81" s="3" t="s">
        <v>6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3">
        <v>6.3</v>
      </c>
      <c r="B82" s="3">
        <v>3.3</v>
      </c>
      <c r="C82" s="3">
        <v>6.0</v>
      </c>
      <c r="D82" s="3">
        <v>2.5</v>
      </c>
      <c r="E82" s="3" t="s">
        <v>7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3">
        <v>5.8</v>
      </c>
      <c r="B83" s="3">
        <v>2.7</v>
      </c>
      <c r="C83" s="3">
        <v>5.1</v>
      </c>
      <c r="D83" s="3">
        <v>1.9</v>
      </c>
      <c r="E83" s="3" t="s">
        <v>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3">
        <v>7.1</v>
      </c>
      <c r="B84" s="3">
        <v>3.0</v>
      </c>
      <c r="C84" s="3">
        <v>5.9</v>
      </c>
      <c r="D84" s="3">
        <v>2.1</v>
      </c>
      <c r="E84" s="3" t="s">
        <v>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3">
        <v>6.3</v>
      </c>
      <c r="B85" s="3">
        <v>2.9</v>
      </c>
      <c r="C85" s="3">
        <v>5.6</v>
      </c>
      <c r="D85" s="3">
        <v>1.8</v>
      </c>
      <c r="E85" s="3" t="s">
        <v>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3">
        <v>6.5</v>
      </c>
      <c r="B86" s="3">
        <v>3.0</v>
      </c>
      <c r="C86" s="3">
        <v>5.8</v>
      </c>
      <c r="D86" s="3">
        <v>2.2</v>
      </c>
      <c r="E86" s="3" t="s">
        <v>7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3">
        <v>7.6</v>
      </c>
      <c r="B87" s="3">
        <v>3.0</v>
      </c>
      <c r="C87" s="3">
        <v>6.6</v>
      </c>
      <c r="D87" s="3">
        <v>2.1</v>
      </c>
      <c r="E87" s="3" t="s">
        <v>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3">
        <v>4.9</v>
      </c>
      <c r="B88" s="3">
        <v>2.5</v>
      </c>
      <c r="C88" s="3">
        <v>4.5</v>
      </c>
      <c r="D88" s="3">
        <v>1.7</v>
      </c>
      <c r="E88" s="3" t="s">
        <v>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3">
        <v>7.3</v>
      </c>
      <c r="B89" s="3">
        <v>2.9</v>
      </c>
      <c r="C89" s="3">
        <v>6.3</v>
      </c>
      <c r="D89" s="3">
        <v>1.8</v>
      </c>
      <c r="E89" s="3" t="s">
        <v>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3">
        <v>6.7</v>
      </c>
      <c r="B90" s="3">
        <v>2.5</v>
      </c>
      <c r="C90" s="3">
        <v>5.8</v>
      </c>
      <c r="D90" s="3">
        <v>1.8</v>
      </c>
      <c r="E90" s="3" t="s">
        <v>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3">
        <v>7.2</v>
      </c>
      <c r="B91" s="3">
        <v>3.6</v>
      </c>
      <c r="C91" s="3">
        <v>6.1</v>
      </c>
      <c r="D91" s="3">
        <v>2.5</v>
      </c>
      <c r="E91" s="3" t="s">
        <v>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3">
        <v>6.5</v>
      </c>
      <c r="B92" s="3">
        <v>3.2</v>
      </c>
      <c r="C92" s="3">
        <v>5.1</v>
      </c>
      <c r="D92" s="3">
        <v>2.0</v>
      </c>
      <c r="E92" s="3" t="s">
        <v>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3">
        <v>6.4</v>
      </c>
      <c r="B93" s="3">
        <v>2.7</v>
      </c>
      <c r="C93" s="3">
        <v>5.3</v>
      </c>
      <c r="D93" s="3">
        <v>1.9</v>
      </c>
      <c r="E93" s="3" t="s">
        <v>7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3">
        <v>6.8</v>
      </c>
      <c r="B94" s="3">
        <v>3.0</v>
      </c>
      <c r="C94" s="3">
        <v>5.5</v>
      </c>
      <c r="D94" s="3">
        <v>2.1</v>
      </c>
      <c r="E94" s="3" t="s">
        <v>7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3">
        <v>5.7</v>
      </c>
      <c r="B95" s="3">
        <v>2.5</v>
      </c>
      <c r="C95" s="3">
        <v>5.0</v>
      </c>
      <c r="D95" s="3">
        <v>2.0</v>
      </c>
      <c r="E95" s="3" t="s">
        <v>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3">
        <v>5.8</v>
      </c>
      <c r="B96" s="3">
        <v>2.8</v>
      </c>
      <c r="C96" s="3">
        <v>5.1</v>
      </c>
      <c r="D96" s="3">
        <v>2.4</v>
      </c>
      <c r="E96" s="3" t="s">
        <v>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3">
        <v>6.4</v>
      </c>
      <c r="B97" s="3">
        <v>3.2</v>
      </c>
      <c r="C97" s="3">
        <v>5.3</v>
      </c>
      <c r="D97" s="3">
        <v>2.3</v>
      </c>
      <c r="E97" s="3" t="s">
        <v>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3">
        <v>6.5</v>
      </c>
      <c r="B98" s="3">
        <v>3.0</v>
      </c>
      <c r="C98" s="3">
        <v>5.5</v>
      </c>
      <c r="D98" s="3">
        <v>1.8</v>
      </c>
      <c r="E98" s="3" t="s">
        <v>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3">
        <v>7.7</v>
      </c>
      <c r="B99" s="3">
        <v>3.8</v>
      </c>
      <c r="C99" s="3">
        <v>6.7</v>
      </c>
      <c r="D99" s="3">
        <v>2.2</v>
      </c>
      <c r="E99" s="3" t="s">
        <v>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3">
        <v>7.7</v>
      </c>
      <c r="B100" s="3">
        <v>2.6</v>
      </c>
      <c r="C100" s="3">
        <v>6.9</v>
      </c>
      <c r="D100" s="3">
        <v>2.3</v>
      </c>
      <c r="E100" s="3" t="s">
        <v>7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3">
        <v>6.0</v>
      </c>
      <c r="B101" s="3">
        <v>2.2</v>
      </c>
      <c r="C101" s="3">
        <v>5.0</v>
      </c>
      <c r="D101" s="3">
        <v>1.5</v>
      </c>
      <c r="E101" s="3" t="s">
        <v>7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3">
        <v>6.9</v>
      </c>
      <c r="B102" s="3">
        <v>3.2</v>
      </c>
      <c r="C102" s="3">
        <v>5.7</v>
      </c>
      <c r="D102" s="3">
        <v>2.3</v>
      </c>
      <c r="E102" s="3" t="s">
        <v>7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3">
        <v>5.6</v>
      </c>
      <c r="B103" s="3">
        <v>2.8</v>
      </c>
      <c r="C103" s="3">
        <v>4.9</v>
      </c>
      <c r="D103" s="3">
        <v>2.0</v>
      </c>
      <c r="E103" s="3" t="s">
        <v>7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3">
        <v>7.7</v>
      </c>
      <c r="B104" s="3">
        <v>2.8</v>
      </c>
      <c r="C104" s="3">
        <v>6.7</v>
      </c>
      <c r="D104" s="3">
        <v>2.0</v>
      </c>
      <c r="E104" s="3" t="s">
        <v>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3">
        <v>6.3</v>
      </c>
      <c r="B105" s="3">
        <v>2.7</v>
      </c>
      <c r="C105" s="3">
        <v>4.9</v>
      </c>
      <c r="D105" s="3">
        <v>1.8</v>
      </c>
      <c r="E105" s="3" t="s">
        <v>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3">
        <v>6.7</v>
      </c>
      <c r="B106" s="3">
        <v>3.3</v>
      </c>
      <c r="C106" s="3">
        <v>5.7</v>
      </c>
      <c r="D106" s="3">
        <v>2.1</v>
      </c>
      <c r="E106" s="3" t="s">
        <v>7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3">
        <v>7.2</v>
      </c>
      <c r="B107" s="3">
        <v>3.2</v>
      </c>
      <c r="C107" s="3">
        <v>6.0</v>
      </c>
      <c r="D107" s="3">
        <v>1.8</v>
      </c>
      <c r="E107" s="3" t="s">
        <v>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3">
        <v>6.2</v>
      </c>
      <c r="B108" s="3">
        <v>2.8</v>
      </c>
      <c r="C108" s="3">
        <v>4.8</v>
      </c>
      <c r="D108" s="3">
        <v>1.8</v>
      </c>
      <c r="E108" s="3" t="s">
        <v>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3">
        <v>6.1</v>
      </c>
      <c r="B109" s="3">
        <v>3.0</v>
      </c>
      <c r="C109" s="3">
        <v>4.9</v>
      </c>
      <c r="D109" s="3">
        <v>1.8</v>
      </c>
      <c r="E109" s="3" t="s">
        <v>7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3">
        <v>6.4</v>
      </c>
      <c r="B110" s="3">
        <v>2.8</v>
      </c>
      <c r="C110" s="3">
        <v>5.6</v>
      </c>
      <c r="D110" s="3">
        <v>2.1</v>
      </c>
      <c r="E110" s="3" t="s">
        <v>7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3">
        <v>7.2</v>
      </c>
      <c r="B111" s="3">
        <v>3.0</v>
      </c>
      <c r="C111" s="3">
        <v>5.8</v>
      </c>
      <c r="D111" s="3">
        <v>1.6</v>
      </c>
      <c r="E111" s="3" t="s">
        <v>7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3">
        <v>7.4</v>
      </c>
      <c r="B112" s="3">
        <v>2.8</v>
      </c>
      <c r="C112" s="3">
        <v>6.1</v>
      </c>
      <c r="D112" s="3">
        <v>1.9</v>
      </c>
      <c r="E112" s="3" t="s">
        <v>7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3">
        <v>7.9</v>
      </c>
      <c r="B113" s="3">
        <v>3.8</v>
      </c>
      <c r="C113" s="3">
        <v>6.4</v>
      </c>
      <c r="D113" s="3">
        <v>2.0</v>
      </c>
      <c r="E113" s="3" t="s">
        <v>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3">
        <v>6.4</v>
      </c>
      <c r="B114" s="3">
        <v>2.8</v>
      </c>
      <c r="C114" s="3">
        <v>5.6</v>
      </c>
      <c r="D114" s="3">
        <v>2.2</v>
      </c>
      <c r="E114" s="3" t="s">
        <v>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3">
        <v>6.3</v>
      </c>
      <c r="B115" s="3">
        <v>2.8</v>
      </c>
      <c r="C115" s="3">
        <v>5.1</v>
      </c>
      <c r="D115" s="3">
        <v>1.5</v>
      </c>
      <c r="E115" s="3" t="s">
        <v>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3">
        <v>6.1</v>
      </c>
      <c r="B116" s="3">
        <v>2.6</v>
      </c>
      <c r="C116" s="3">
        <v>5.6</v>
      </c>
      <c r="D116" s="3">
        <v>1.4</v>
      </c>
      <c r="E116" s="3" t="s">
        <v>7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3">
        <v>7.7</v>
      </c>
      <c r="B117" s="3">
        <v>3.0</v>
      </c>
      <c r="C117" s="3">
        <v>6.1</v>
      </c>
      <c r="D117" s="3">
        <v>2.3</v>
      </c>
      <c r="E117" s="3" t="s">
        <v>7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3">
        <v>6.3</v>
      </c>
      <c r="B118" s="3">
        <v>3.4</v>
      </c>
      <c r="C118" s="3">
        <v>5.6</v>
      </c>
      <c r="D118" s="3">
        <v>2.4</v>
      </c>
      <c r="E118" s="3" t="s">
        <v>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3">
        <v>6.4</v>
      </c>
      <c r="B119" s="3">
        <v>3.1</v>
      </c>
      <c r="C119" s="3">
        <v>5.5</v>
      </c>
      <c r="D119" s="3">
        <v>1.8</v>
      </c>
      <c r="E119" s="3" t="s">
        <v>7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3">
        <v>6.0</v>
      </c>
      <c r="B120" s="3">
        <v>3.0</v>
      </c>
      <c r="C120" s="3">
        <v>4.8</v>
      </c>
      <c r="D120" s="3">
        <v>1.8</v>
      </c>
      <c r="E120" s="3" t="s">
        <v>7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3">
        <v>6.9</v>
      </c>
      <c r="B121" s="3">
        <v>3.1</v>
      </c>
      <c r="C121" s="3">
        <v>5.4</v>
      </c>
      <c r="D121" s="3">
        <v>2.1</v>
      </c>
      <c r="E121" s="3" t="s">
        <v>7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5" width="13.0"/>
    <col customWidth="1" min="6" max="6" width="14.43"/>
    <col customWidth="1" min="7" max="7" width="22.29"/>
    <col customWidth="1" min="8" max="8" width="14.43"/>
    <col customWidth="1" min="9" max="9" width="16.29"/>
    <col customWidth="1" min="10" max="10" width="15.71"/>
    <col customWidth="1" min="11" max="11" width="16.43"/>
    <col customWidth="1" min="12" max="25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5.1</v>
      </c>
      <c r="B2" s="3">
        <v>3.5</v>
      </c>
      <c r="C2" s="3">
        <v>1.4</v>
      </c>
      <c r="D2" s="3">
        <v>0.2</v>
      </c>
      <c r="E2" s="4" t="s">
        <v>5</v>
      </c>
      <c r="F2" s="2"/>
      <c r="G2" s="5" t="s">
        <v>8</v>
      </c>
      <c r="H2" s="6" t="s">
        <v>9</v>
      </c>
      <c r="I2" s="7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>
        <v>4.9</v>
      </c>
      <c r="B3" s="3">
        <v>3.0</v>
      </c>
      <c r="C3" s="3">
        <v>1.4</v>
      </c>
      <c r="D3" s="3">
        <v>0.2</v>
      </c>
      <c r="E3" s="4" t="s">
        <v>5</v>
      </c>
      <c r="F3" s="2"/>
      <c r="G3" s="8" t="s">
        <v>5</v>
      </c>
      <c r="H3" s="2">
        <f t="shared" ref="H3:H5" si="1">COUNTIF($E$2:$E$121,G3)</f>
        <v>40</v>
      </c>
      <c r="I3" s="9">
        <f t="shared" ref="I3:I4" si="2">H3/SUM($H$3:$H$5)</f>
        <v>0.3333333333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>
        <v>4.7</v>
      </c>
      <c r="B4" s="3">
        <v>3.2</v>
      </c>
      <c r="C4" s="3">
        <v>1.3</v>
      </c>
      <c r="D4" s="3">
        <v>0.2</v>
      </c>
      <c r="E4" s="4" t="s">
        <v>5</v>
      </c>
      <c r="F4" s="2"/>
      <c r="G4" s="8" t="s">
        <v>6</v>
      </c>
      <c r="H4" s="2">
        <f t="shared" si="1"/>
        <v>40</v>
      </c>
      <c r="I4" s="9">
        <f t="shared" si="2"/>
        <v>0.3333333333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>
        <v>4.6</v>
      </c>
      <c r="B5" s="3">
        <v>3.1</v>
      </c>
      <c r="C5" s="3">
        <v>1.5</v>
      </c>
      <c r="D5" s="3">
        <v>0.2</v>
      </c>
      <c r="E5" s="4" t="s">
        <v>5</v>
      </c>
      <c r="F5" s="2"/>
      <c r="G5" s="10" t="s">
        <v>7</v>
      </c>
      <c r="H5" s="11">
        <f t="shared" si="1"/>
        <v>40</v>
      </c>
      <c r="I5" s="12">
        <f>H5/SUM(H3:H5)</f>
        <v>0.3333333333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>
        <v>5.0</v>
      </c>
      <c r="B6" s="3">
        <v>3.6</v>
      </c>
      <c r="C6" s="3">
        <v>1.4</v>
      </c>
      <c r="D6" s="3">
        <v>0.2</v>
      </c>
      <c r="E6" s="4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>
        <v>5.4</v>
      </c>
      <c r="B7" s="3">
        <v>3.9</v>
      </c>
      <c r="C7" s="3">
        <v>1.7</v>
      </c>
      <c r="D7" s="3">
        <v>0.4</v>
      </c>
      <c r="E7" s="4" t="s">
        <v>5</v>
      </c>
      <c r="F7" s="2"/>
      <c r="G7" s="5" t="s">
        <v>11</v>
      </c>
      <c r="H7" s="6" t="s">
        <v>12</v>
      </c>
      <c r="I7" s="6" t="s">
        <v>13</v>
      </c>
      <c r="J7" s="7" t="s">
        <v>14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>
        <v>4.6</v>
      </c>
      <c r="B8" s="3">
        <v>3.4</v>
      </c>
      <c r="C8" s="3">
        <v>1.4</v>
      </c>
      <c r="D8" s="3">
        <v>0.3</v>
      </c>
      <c r="E8" s="4" t="s">
        <v>5</v>
      </c>
      <c r="F8" s="2"/>
      <c r="G8" s="8" t="s">
        <v>15</v>
      </c>
      <c r="H8" s="2">
        <f>AVERAGEIF($E$2:$E$121, G3, $A$2:$A$121)</f>
        <v>5.0375</v>
      </c>
      <c r="I8" s="2">
        <f>AVERAGEIF($E$2:$E$121, $G$4, A$2:A$121)</f>
        <v>6.01</v>
      </c>
      <c r="J8" s="9">
        <f>AVERAGEIF($E$2:$E$121, $G$5, A$2:A$121)</f>
        <v>6.6225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>
        <v>5.0</v>
      </c>
      <c r="B9" s="3">
        <v>3.4</v>
      </c>
      <c r="C9" s="3">
        <v>1.5</v>
      </c>
      <c r="D9" s="3">
        <v>0.2</v>
      </c>
      <c r="E9" s="4" t="s">
        <v>5</v>
      </c>
      <c r="F9" s="2"/>
      <c r="G9" s="8" t="s">
        <v>16</v>
      </c>
      <c r="H9" s="13">
        <f>AVERAGEIF($E$2:$E$121, $G$3, B$2:B$121)</f>
        <v>3.44</v>
      </c>
      <c r="I9" s="2">
        <f>AVERAGEIF($E$2:$E$121, $G$4, B$2:B$121)</f>
        <v>2.78</v>
      </c>
      <c r="J9" s="9">
        <f>AVERAGEIF($E$2:$E$121, $G$5, B$2:B$121)</f>
        <v>2.96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>
        <v>4.4</v>
      </c>
      <c r="B10" s="3">
        <v>2.9</v>
      </c>
      <c r="C10" s="3">
        <v>1.4</v>
      </c>
      <c r="D10" s="3">
        <v>0.2</v>
      </c>
      <c r="E10" s="4" t="s">
        <v>5</v>
      </c>
      <c r="F10" s="2"/>
      <c r="G10" s="8" t="s">
        <v>17</v>
      </c>
      <c r="H10" s="13">
        <f>AVERAGEIF($E$2:$E$121, $G$3, C$2:C$121)</f>
        <v>1.4625</v>
      </c>
      <c r="I10" s="2">
        <f>AVERAGEIF($E$2:$E$121, $G$4, C$2:C$121)</f>
        <v>4.3175</v>
      </c>
      <c r="J10" s="9">
        <f>AVERAGEIF($E$2:$E$121, $G$5, C$2:C$121)</f>
        <v>5.6075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>
        <v>4.9</v>
      </c>
      <c r="B11" s="3">
        <v>3.1</v>
      </c>
      <c r="C11" s="3">
        <v>1.5</v>
      </c>
      <c r="D11" s="3">
        <v>0.1</v>
      </c>
      <c r="E11" s="4" t="s">
        <v>5</v>
      </c>
      <c r="F11" s="2"/>
      <c r="G11" s="14" t="s">
        <v>18</v>
      </c>
      <c r="H11" s="15">
        <f>AVERAGEIF($E$2:$E$121, $G$3, D$2:D$121)</f>
        <v>0.2325</v>
      </c>
      <c r="I11" s="16">
        <f>AVERAGEIF($E$2:$E$121, $G$4, D$2:D$121)</f>
        <v>1.35</v>
      </c>
      <c r="J11" s="17">
        <f>AVERAGEIF($E$2:$E$121, $G$5, D$2:D$121)</f>
        <v>1.99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>
        <v>5.4</v>
      </c>
      <c r="B12" s="3">
        <v>3.7</v>
      </c>
      <c r="C12" s="3">
        <v>1.5</v>
      </c>
      <c r="D12" s="3">
        <v>0.2</v>
      </c>
      <c r="E12" s="4" t="s">
        <v>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>
        <v>4.8</v>
      </c>
      <c r="B13" s="3">
        <v>3.4</v>
      </c>
      <c r="C13" s="3">
        <v>1.6</v>
      </c>
      <c r="D13" s="3">
        <v>0.2</v>
      </c>
      <c r="E13" s="4" t="s">
        <v>5</v>
      </c>
      <c r="F13" s="2"/>
      <c r="G13" s="5" t="s">
        <v>11</v>
      </c>
      <c r="H13" s="6" t="s">
        <v>19</v>
      </c>
      <c r="I13" s="6" t="s">
        <v>20</v>
      </c>
      <c r="J13" s="7" t="s">
        <v>21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>
        <v>4.8</v>
      </c>
      <c r="B14" s="3">
        <v>3.0</v>
      </c>
      <c r="C14" s="3">
        <v>1.4</v>
      </c>
      <c r="D14" s="3">
        <v>0.1</v>
      </c>
      <c r="E14" s="4" t="s">
        <v>5</v>
      </c>
      <c r="F14" s="2"/>
      <c r="G14" s="8" t="s">
        <v>15</v>
      </c>
      <c r="H14" s="2">
        <f>IFERROR(__xludf.DUMMYFUNCTION("VARP(FILTER(A$2:A$121, $E$2:$E$121=$G$3))"),0.12784374999999998)</f>
        <v>0.12784375</v>
      </c>
      <c r="I14" s="2">
        <f>IFERROR(__xludf.DUMMYFUNCTION("VARP(FILTER(A$2:A$121, $E$2:$E$121=$G$4))"),0.2668999999999999)</f>
        <v>0.2669</v>
      </c>
      <c r="J14" s="9">
        <f>IFERROR(__xludf.DUMMYFUNCTION("VARP(FILTER(A$2:A$121, $E$2:$E$121=$G$5))"),0.45624374999999995)</f>
        <v>0.45624375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>
        <v>4.3</v>
      </c>
      <c r="B15" s="3">
        <v>3.0</v>
      </c>
      <c r="C15" s="3">
        <v>1.1</v>
      </c>
      <c r="D15" s="3">
        <v>0.1</v>
      </c>
      <c r="E15" s="4" t="s">
        <v>5</v>
      </c>
      <c r="F15" s="2"/>
      <c r="G15" s="8" t="s">
        <v>16</v>
      </c>
      <c r="H15" s="2">
        <f>IFERROR(__xludf.DUMMYFUNCTION("VARP(FILTER(B$2:B$121, $E$2:$E$121=$G$3))"),0.1294)</f>
        <v>0.1294</v>
      </c>
      <c r="I15" s="2">
        <f>IFERROR(__xludf.DUMMYFUNCTION("VARP(FILTER(B$2:B$121, $E$2:$E$121=$G$4))"),0.10810000000000002)</f>
        <v>0.1081</v>
      </c>
      <c r="J15" s="9">
        <f>IFERROR(__xludf.DUMMYFUNCTION("VARP(FILTER(B$2:B$121, $E$2:$E$121=$G$5))"),0.11040000000000001)</f>
        <v>0.1104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>
        <v>5.8</v>
      </c>
      <c r="B16" s="3">
        <v>4.0</v>
      </c>
      <c r="C16" s="3">
        <v>1.2</v>
      </c>
      <c r="D16" s="3">
        <v>0.2</v>
      </c>
      <c r="E16" s="4" t="s">
        <v>5</v>
      </c>
      <c r="F16" s="2"/>
      <c r="G16" s="8" t="s">
        <v>17</v>
      </c>
      <c r="H16" s="2">
        <f>IFERROR(__xludf.DUMMYFUNCTION("VARP(FILTER(C$2:C$121, $E$2:$E$121=$G$3))"),0.02884375000000002)</f>
        <v>0.02884375</v>
      </c>
      <c r="I16" s="2">
        <f>IFERROR(__xludf.DUMMYFUNCTION("VARP(FILTER(C$2:C$121, $E$2:$E$121=$G$4))"),0.19844374999999995)</f>
        <v>0.19844375</v>
      </c>
      <c r="J16" s="9">
        <f>IFERROR(__xludf.DUMMYFUNCTION("VARP(FILTER(C$2:C$121, $E$2:$E$121=$G$5))"),0.3366937500000002)</f>
        <v>0.33669375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>
        <v>5.7</v>
      </c>
      <c r="B17" s="3">
        <v>4.4</v>
      </c>
      <c r="C17" s="3">
        <v>1.5</v>
      </c>
      <c r="D17" s="3">
        <v>0.4</v>
      </c>
      <c r="E17" s="4" t="s">
        <v>5</v>
      </c>
      <c r="F17" s="2"/>
      <c r="G17" s="14" t="s">
        <v>18</v>
      </c>
      <c r="H17" s="16">
        <f>IFERROR(__xludf.DUMMYFUNCTION("VARP(FILTER(D$2:D$121, $E$2:$E$121=$G$3))"),0.009693750000000003)</f>
        <v>0.00969375</v>
      </c>
      <c r="I17" s="16">
        <f>IFERROR(__xludf.DUMMYFUNCTION("VARP(FILTER(D$2:D$121, $E$2:$E$121=$G$4))"),0.041999999999999996)</f>
        <v>0.042</v>
      </c>
      <c r="J17" s="17">
        <f>IFERROR(__xludf.DUMMYFUNCTION("VARP(FILTER(D$2:D$121, $E$2:$E$121=$G$5))"),0.07240000000000008)</f>
        <v>0.0724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>
        <v>5.4</v>
      </c>
      <c r="B18" s="3">
        <v>3.9</v>
      </c>
      <c r="C18" s="3">
        <v>1.3</v>
      </c>
      <c r="D18" s="3">
        <v>0.4</v>
      </c>
      <c r="E18" s="4" t="s">
        <v>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>
        <v>5.1</v>
      </c>
      <c r="B19" s="3">
        <v>3.5</v>
      </c>
      <c r="C19" s="3">
        <v>1.4</v>
      </c>
      <c r="D19" s="3">
        <v>0.3</v>
      </c>
      <c r="E19" s="4" t="s">
        <v>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>
        <v>5.7</v>
      </c>
      <c r="B20" s="3">
        <v>3.8</v>
      </c>
      <c r="C20" s="3">
        <v>1.7</v>
      </c>
      <c r="D20" s="3">
        <v>0.3</v>
      </c>
      <c r="E20" s="4" t="s">
        <v>5</v>
      </c>
      <c r="F20" s="2"/>
      <c r="G20" s="18" t="s">
        <v>22</v>
      </c>
      <c r="H20" s="19"/>
      <c r="I20" s="19"/>
      <c r="J20" s="19"/>
      <c r="K20" s="19"/>
      <c r="L20" s="19"/>
      <c r="M20" s="19"/>
      <c r="N20" s="20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>
        <v>5.1</v>
      </c>
      <c r="B21" s="3">
        <v>3.8</v>
      </c>
      <c r="C21" s="3">
        <v>1.5</v>
      </c>
      <c r="D21" s="3">
        <v>0.3</v>
      </c>
      <c r="E21" s="4" t="s">
        <v>5</v>
      </c>
      <c r="F21" s="2"/>
      <c r="G21" s="21"/>
      <c r="H21" s="22" t="s">
        <v>15</v>
      </c>
      <c r="I21" s="22" t="s">
        <v>16</v>
      </c>
      <c r="J21" s="22" t="s">
        <v>17</v>
      </c>
      <c r="K21" s="22" t="s">
        <v>18</v>
      </c>
      <c r="L21" s="22" t="s">
        <v>23</v>
      </c>
      <c r="M21" s="22" t="s">
        <v>24</v>
      </c>
      <c r="N21" s="23" t="s">
        <v>25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>
        <v>5.4</v>
      </c>
      <c r="B22" s="3">
        <v>3.4</v>
      </c>
      <c r="C22" s="3">
        <v>1.7</v>
      </c>
      <c r="D22" s="3">
        <v>0.2</v>
      </c>
      <c r="E22" s="4" t="s">
        <v>5</v>
      </c>
      <c r="F22" s="2"/>
      <c r="G22" s="24" t="s">
        <v>26</v>
      </c>
      <c r="H22" s="25">
        <v>5.0</v>
      </c>
      <c r="I22" s="25">
        <v>3.5</v>
      </c>
      <c r="J22" s="25">
        <v>1.3</v>
      </c>
      <c r="K22" s="25">
        <v>0.3</v>
      </c>
      <c r="L22" s="26"/>
      <c r="N22" s="27" t="str">
        <f t="array" ref="N22">IF(INDEX(M23:M25,1)=MAX(M23:M25),G3,IF(INDEX(M23:M25,2)=MAX(M23:M25),G4,G5))</f>
        <v>setosa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>
        <v>5.1</v>
      </c>
      <c r="B23" s="3">
        <v>3.7</v>
      </c>
      <c r="C23" s="3">
        <v>1.5</v>
      </c>
      <c r="D23" s="3">
        <v>0.4</v>
      </c>
      <c r="E23" s="4" t="s">
        <v>5</v>
      </c>
      <c r="F23" s="2"/>
      <c r="G23" s="28" t="s">
        <v>27</v>
      </c>
      <c r="H23" s="2">
        <f>(1/SQRT(2*PI()*$H$14))*EXP(-(POWER(H22-$H$8,2)/(2*$H$14))) </f>
        <v>1.109639093</v>
      </c>
      <c r="I23" s="2">
        <f>(1/SQRT(2*PI()*$H15))*EXP(-(POWER(I22-$H9,2)/(2*$H15))) </f>
        <v>1.093708877</v>
      </c>
      <c r="J23" s="2">
        <f>(1/SQRT(2*PI()*$H16))*EXP(-(POWER(J22-$H10,2)/(2*$H16))) </f>
        <v>1.486234829</v>
      </c>
      <c r="K23" s="2">
        <f>(1/SQRT(2*PI()*$H17))*EXP(-(POWER(K22-$H11,2)/(2*$H17))) </f>
        <v>3.203323169</v>
      </c>
      <c r="L23" s="2">
        <f t="shared" ref="L23:L25" si="3">PRODUCT(H23:K23)*I3</f>
        <v>1.925974002</v>
      </c>
      <c r="M23" s="29">
        <f>L23/L26</f>
        <v>1</v>
      </c>
      <c r="N23" s="30"/>
      <c r="O23" s="25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>
        <v>4.6</v>
      </c>
      <c r="B24" s="3">
        <v>3.6</v>
      </c>
      <c r="C24" s="3">
        <v>1.0</v>
      </c>
      <c r="D24" s="3">
        <v>0.2</v>
      </c>
      <c r="E24" s="4" t="s">
        <v>5</v>
      </c>
      <c r="F24" s="2"/>
      <c r="G24" s="28" t="s">
        <v>28</v>
      </c>
      <c r="H24" s="2">
        <f>(1/SQRT(2*PI()*$I$14))*EXP(-(POWER(H22-$I$8,2)/(2*$I$14))) </f>
        <v>0.1142332026</v>
      </c>
      <c r="I24" s="2">
        <f>(1/SQRT(2*PI()*$I$15))*EXP(-(POWER(I22-$I$9,2)/(2*$I$15))) </f>
        <v>0.1103201055</v>
      </c>
      <c r="J24" s="2">
        <f>(1/SQRT(2*PI()*$I$16))*EXP(-(POWER(J22-$I$10,2)/(2*$I$16))) </f>
        <v>0</v>
      </c>
      <c r="K24" s="2">
        <f>(1/SQRT(2*PI()*$I$17))*EXP(-(POWER(K22-$I$11,2)/(2*$I$17))) </f>
        <v>0.000003883026421</v>
      </c>
      <c r="L24" s="2">
        <f t="shared" si="3"/>
        <v>0</v>
      </c>
      <c r="M24" s="29">
        <f>L24/L26</f>
        <v>0</v>
      </c>
      <c r="N24" s="30"/>
      <c r="O24" s="25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">
        <v>5.1</v>
      </c>
      <c r="B25" s="3">
        <v>3.3</v>
      </c>
      <c r="C25" s="3">
        <v>1.7</v>
      </c>
      <c r="D25" s="3">
        <v>0.5</v>
      </c>
      <c r="E25" s="4" t="s">
        <v>5</v>
      </c>
      <c r="F25" s="2"/>
      <c r="G25" s="28" t="s">
        <v>29</v>
      </c>
      <c r="H25" s="2">
        <f>(1/SQRT(2*PI()*$J$14))*EXP(-(POWER(H22-$J$8,2)/(2*$J$14))) </f>
        <v>0.03298994789</v>
      </c>
      <c r="I25" s="2">
        <f>(1/SQRT(2*PI()*$J$15))*EXP(-(POWER(I22-$J$9,2)/(2*$J$15))) </f>
        <v>0.320533612</v>
      </c>
      <c r="J25" s="2">
        <f>(1/SQRT(2*PI()*$J$16))*EXP(-(POWER(J22-$J$10,2)/(2*$J$16))) </f>
        <v>0</v>
      </c>
      <c r="K25" s="2">
        <f>(1/SQRT(2*PI()*$J$17))*EXP(-(POWER(K22-$J$11,2)/(2*$J$17))) </f>
        <v>0.000000004025520743</v>
      </c>
      <c r="L25" s="2">
        <f t="shared" si="3"/>
        <v>0</v>
      </c>
      <c r="M25" s="29">
        <f>L25/L26</f>
        <v>0</v>
      </c>
      <c r="N25" s="30"/>
      <c r="O25" s="25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>
        <v>4.8</v>
      </c>
      <c r="B26" s="3">
        <v>3.4</v>
      </c>
      <c r="C26" s="3">
        <v>1.9</v>
      </c>
      <c r="D26" s="3">
        <v>0.2</v>
      </c>
      <c r="E26" s="4" t="s">
        <v>5</v>
      </c>
      <c r="F26" s="2"/>
      <c r="G26" s="31"/>
      <c r="H26" s="32"/>
      <c r="I26" s="32"/>
      <c r="J26" s="32"/>
      <c r="K26" s="32"/>
      <c r="L26" s="11">
        <f t="shared" ref="L26:M26" si="4">sum(L23:L25)</f>
        <v>1.925974002</v>
      </c>
      <c r="M26" s="11">
        <f t="shared" si="4"/>
        <v>1</v>
      </c>
      <c r="N26" s="33"/>
      <c r="O26" s="25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>
        <v>5.0</v>
      </c>
      <c r="B27" s="3">
        <v>3.0</v>
      </c>
      <c r="C27" s="3">
        <v>1.6</v>
      </c>
      <c r="D27" s="3">
        <v>0.2</v>
      </c>
      <c r="E27" s="4" t="s">
        <v>5</v>
      </c>
      <c r="F27" s="2"/>
      <c r="G27" s="6"/>
      <c r="H27" s="34"/>
      <c r="I27" s="35"/>
      <c r="J27" s="35"/>
      <c r="K27" s="35"/>
      <c r="L27" s="36"/>
      <c r="M27" s="36"/>
      <c r="N27" s="36"/>
      <c r="O27" s="25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>
        <v>5.0</v>
      </c>
      <c r="B28" s="3">
        <v>3.4</v>
      </c>
      <c r="C28" s="3">
        <v>1.6</v>
      </c>
      <c r="D28" s="3">
        <v>0.4</v>
      </c>
      <c r="E28" s="4" t="s">
        <v>5</v>
      </c>
      <c r="F28" s="2"/>
      <c r="G28" s="37"/>
      <c r="H28" s="38"/>
      <c r="I28" s="39"/>
      <c r="J28" s="39"/>
      <c r="K28" s="39"/>
      <c r="L28" s="15"/>
      <c r="M28" s="15"/>
      <c r="N28" s="15"/>
      <c r="O28" s="25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>
        <v>5.2</v>
      </c>
      <c r="B29" s="3">
        <v>3.5</v>
      </c>
      <c r="C29" s="3">
        <v>1.5</v>
      </c>
      <c r="D29" s="3">
        <v>0.2</v>
      </c>
      <c r="E29" s="4" t="s">
        <v>5</v>
      </c>
      <c r="F29" s="2"/>
      <c r="G29" s="28" t="s">
        <v>26</v>
      </c>
      <c r="H29" s="40">
        <v>5.5</v>
      </c>
      <c r="I29" s="25">
        <v>2.6</v>
      </c>
      <c r="J29" s="25">
        <v>4.4</v>
      </c>
      <c r="K29" s="25">
        <v>1.2</v>
      </c>
      <c r="L29" s="26"/>
      <c r="M29" s="26"/>
      <c r="N29" s="27" t="str">
        <f t="array" ref="N29">IF(INDEX(M30:M32,1)=MAX(M30:M32),G3,IF(INDEX(M30:M32,2)=MAX(M30:M32),G4,G5))</f>
        <v>versicolor</v>
      </c>
      <c r="O29" s="25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3">
        <v>5.2</v>
      </c>
      <c r="B30" s="3">
        <v>3.4</v>
      </c>
      <c r="C30" s="3">
        <v>1.4</v>
      </c>
      <c r="D30" s="3">
        <v>0.2</v>
      </c>
      <c r="E30" s="4" t="s">
        <v>5</v>
      </c>
      <c r="F30" s="2"/>
      <c r="G30" s="28" t="s">
        <v>27</v>
      </c>
      <c r="H30" s="2">
        <f>(1/SQRT(2*PI()*$H$14))*EXP(-(POWER(H29-$H$8,2)/(2*$H$14))) </f>
        <v>0.4833289402</v>
      </c>
      <c r="I30" s="2">
        <f>(1/SQRT(2*PI()*$H$15))*EXP(-(POWER(I29-$H9,2)/(2*$H$15))) </f>
        <v>0.07258879121</v>
      </c>
      <c r="J30" s="2">
        <f>(1/SQRT(2*PI()*$H16))*EXP(-(POWER(J29-$H10,2)/(2*H16))) </f>
        <v>0</v>
      </c>
      <c r="K30" s="2">
        <f>(1/SQRT(2*PI()*$H17))*EXP(-(POWER(K29-$H11,2)/(2*$H17))) </f>
        <v>0</v>
      </c>
      <c r="L30" s="2">
        <f t="shared" ref="L30:L32" si="5">PRODUCT(H30:K30)*I3</f>
        <v>0</v>
      </c>
      <c r="M30" s="2">
        <f>L30/L33</f>
        <v>0</v>
      </c>
      <c r="N30" s="30"/>
      <c r="O30" s="25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3">
        <v>4.7</v>
      </c>
      <c r="B31" s="3">
        <v>3.2</v>
      </c>
      <c r="C31" s="3">
        <v>1.6</v>
      </c>
      <c r="D31" s="3">
        <v>0.2</v>
      </c>
      <c r="E31" s="4" t="s">
        <v>5</v>
      </c>
      <c r="F31" s="2"/>
      <c r="G31" s="28" t="s">
        <v>28</v>
      </c>
      <c r="H31" s="2">
        <f>(1/SQRT(2*PI()*$I$14))*EXP(-(POWER(H29-$I$8,2)/(2*$I$14))) </f>
        <v>0.4743740809</v>
      </c>
      <c r="I31" s="2">
        <f>(1/SQRT(2*PI()*$I$15))*EXP(-(POWER(I29-$I$9,2)/(2*$I$15))) </f>
        <v>1.044511701</v>
      </c>
      <c r="J31" s="2">
        <f>(1/SQRT(2*PI()*$I$16))*EXP(-(POWER(J29-$I$10,2)/(2*$I$16))) </f>
        <v>0.8803261614</v>
      </c>
      <c r="K31" s="2">
        <f>(1/SQRT(2*PI()*$I$17))*EXP(-(POWER(K29-$I$11,2)/(2*$I$17))) </f>
        <v>1.48921205</v>
      </c>
      <c r="L31" s="2">
        <f t="shared" si="5"/>
        <v>0.2165275472</v>
      </c>
      <c r="M31" s="2">
        <f>L31/L33</f>
        <v>0.9997603808</v>
      </c>
      <c r="N31" s="30"/>
      <c r="O31" s="25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3">
        <v>4.8</v>
      </c>
      <c r="B32" s="3">
        <v>3.1</v>
      </c>
      <c r="C32" s="3">
        <v>1.6</v>
      </c>
      <c r="D32" s="3">
        <v>0.2</v>
      </c>
      <c r="E32" s="4" t="s">
        <v>5</v>
      </c>
      <c r="F32" s="2"/>
      <c r="G32" s="28" t="s">
        <v>29</v>
      </c>
      <c r="H32" s="2">
        <f>(1/SQRT(2*PI()*$J$14))*EXP(-(POWER(H29-$J$8,2)/(2*$J$14))) </f>
        <v>0.1484626037</v>
      </c>
      <c r="I32" s="2">
        <f>(1/SQRT(2*PI()*$J$15))*EXP(-(POWER(I29-$J$9,2)/(2*$J$15))) </f>
        <v>0.6675957306</v>
      </c>
      <c r="J32" s="2">
        <f>(1/SQRT(2*PI()*$J$16))*EXP(-(POWER(J29-$J$10,2)/(2*$J$16))) </f>
        <v>0.07887399779</v>
      </c>
      <c r="K32" s="2">
        <f>(1/SQRT(2*PI()*$J$17))*EXP(-(POWER(K29-$J$11,2)/(2*$J$17))) </f>
        <v>0.01991569995</v>
      </c>
      <c r="L32" s="2">
        <f t="shared" si="5"/>
        <v>0.00005189658697</v>
      </c>
      <c r="M32" s="29">
        <f>L32/L33</f>
        <v>0.0002396191719</v>
      </c>
      <c r="N32" s="30"/>
      <c r="O32" s="25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3">
        <v>5.4</v>
      </c>
      <c r="B33" s="3">
        <v>3.4</v>
      </c>
      <c r="C33" s="3">
        <v>1.5</v>
      </c>
      <c r="D33" s="3">
        <v>0.4</v>
      </c>
      <c r="E33" s="4" t="s">
        <v>5</v>
      </c>
      <c r="F33" s="2"/>
      <c r="G33" s="31"/>
      <c r="H33" s="26"/>
      <c r="I33" s="26"/>
      <c r="J33" s="26"/>
      <c r="K33" s="26"/>
      <c r="L33" s="2">
        <f t="shared" ref="L33:M33" si="6">SUM(L30:L32)</f>
        <v>0.2165794438</v>
      </c>
      <c r="M33" s="2">
        <f t="shared" si="6"/>
        <v>1</v>
      </c>
      <c r="N33" s="33"/>
      <c r="O33" s="25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3">
        <v>5.2</v>
      </c>
      <c r="B34" s="3">
        <v>4.1</v>
      </c>
      <c r="C34" s="3">
        <v>1.5</v>
      </c>
      <c r="D34" s="3">
        <v>0.1</v>
      </c>
      <c r="E34" s="4" t="s">
        <v>5</v>
      </c>
      <c r="F34" s="2"/>
      <c r="G34" s="6"/>
      <c r="H34" s="34"/>
      <c r="I34" s="35"/>
      <c r="J34" s="35"/>
      <c r="K34" s="35"/>
      <c r="L34" s="41"/>
      <c r="M34" s="41"/>
      <c r="N34" s="42"/>
      <c r="O34" s="25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3">
        <v>5.5</v>
      </c>
      <c r="B35" s="3">
        <v>4.2</v>
      </c>
      <c r="C35" s="3">
        <v>1.4</v>
      </c>
      <c r="D35" s="3">
        <v>0.2</v>
      </c>
      <c r="E35" s="4" t="s">
        <v>5</v>
      </c>
      <c r="F35" s="2"/>
      <c r="G35" s="37"/>
      <c r="H35" s="38"/>
      <c r="I35" s="39"/>
      <c r="J35" s="39"/>
      <c r="K35" s="39"/>
      <c r="L35" s="16"/>
      <c r="M35" s="16"/>
      <c r="N35" s="43"/>
      <c r="O35" s="25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3">
        <v>4.9</v>
      </c>
      <c r="B36" s="3">
        <v>3.1</v>
      </c>
      <c r="C36" s="3">
        <v>1.5</v>
      </c>
      <c r="D36" s="3">
        <v>0.1</v>
      </c>
      <c r="E36" s="4" t="s">
        <v>5</v>
      </c>
      <c r="F36" s="2"/>
      <c r="G36" s="28" t="s">
        <v>26</v>
      </c>
      <c r="H36" s="40">
        <v>6.7</v>
      </c>
      <c r="I36" s="25">
        <v>3.1</v>
      </c>
      <c r="J36" s="25">
        <v>5.6</v>
      </c>
      <c r="K36" s="25">
        <v>2.4</v>
      </c>
      <c r="L36" s="26"/>
      <c r="M36" s="26"/>
      <c r="N36" s="27" t="str">
        <f t="array" ref="N36">IF(INDEX(M37:M39,1)=MAX(M37:M39),G3,IF(INDEX(M37:M39,2)=MAX(M37:M39),G4,G5))</f>
        <v>virginica</v>
      </c>
      <c r="O36" s="25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3">
        <v>5.0</v>
      </c>
      <c r="B37" s="3">
        <v>3.2</v>
      </c>
      <c r="C37" s="3">
        <v>1.2</v>
      </c>
      <c r="D37" s="3">
        <v>0.2</v>
      </c>
      <c r="E37" s="4" t="s">
        <v>5</v>
      </c>
      <c r="F37" s="2"/>
      <c r="G37" s="28" t="s">
        <v>27</v>
      </c>
      <c r="H37" s="2">
        <f>(1/SQRT(2*PI()*$H$14))*EXP(-(POWER(H36-$H$8,2)/(2*$H$14))) </f>
        <v>0.00002254111619</v>
      </c>
      <c r="I37" s="2">
        <f>(1/SQRT(2*PI()*H15))*EXP(-(POWER(I36-H9,2)/(2*$H15))) </f>
        <v>0.7095019348</v>
      </c>
      <c r="J37" s="2">
        <f>(1/SQRT(2*PI()*$H16))*EXP(-(POWER(J36-$H10,2)/(2*H16))) </f>
        <v>0</v>
      </c>
      <c r="K37" s="2">
        <f>(1/SQRT(2*PI()*$H17))*EXP(-(POWER(K36-$H11,2)/(2*$H17))) </f>
        <v>0</v>
      </c>
      <c r="L37" s="2">
        <f t="shared" ref="L37:L39" si="7">PRODUCT(H37:K37)*I3</f>
        <v>0</v>
      </c>
      <c r="M37" s="2">
        <f>L37/L40</f>
        <v>0</v>
      </c>
      <c r="N37" s="30"/>
      <c r="O37" s="25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3">
        <v>5.5</v>
      </c>
      <c r="B38" s="3">
        <v>3.5</v>
      </c>
      <c r="C38" s="3">
        <v>1.3</v>
      </c>
      <c r="D38" s="3">
        <v>0.2</v>
      </c>
      <c r="E38" s="4" t="s">
        <v>5</v>
      </c>
      <c r="F38" s="2"/>
      <c r="G38" s="28" t="s">
        <v>28</v>
      </c>
      <c r="H38" s="2">
        <f>(1/SQRT(2*PI()*$I$14))*EXP(-(POWER(H36-$I$8,2)/(2*$I$14))) </f>
        <v>0.3165085564</v>
      </c>
      <c r="I38" s="2">
        <f>(1/SQRT(2*PI()*$I$15))*EXP(-(POWER(I36-$I$9,2)/(2*$I$15))) </f>
        <v>0.7556138765</v>
      </c>
      <c r="J38" s="2">
        <f>(1/SQRT(2*PI()*$I$16))*EXP(-(POWER(J36-$I$10,2)/(2*$I$16))) </f>
        <v>0.01419909699</v>
      </c>
      <c r="K38" s="2">
        <f>(1/SQRT(2*PI()*$I$17))*EXP(-(POWER(K36-$I$11,2)/(2*$I$17))) </f>
        <v>0.000003883026421</v>
      </c>
      <c r="L38" s="2">
        <f t="shared" si="7"/>
        <v>0.000000004395367541</v>
      </c>
      <c r="M38" s="2">
        <f>L38/L40</f>
        <v>0.00000006407223947</v>
      </c>
      <c r="N38" s="30"/>
      <c r="O38" s="25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3">
        <v>4.9</v>
      </c>
      <c r="B39" s="3">
        <v>3.1</v>
      </c>
      <c r="C39" s="3">
        <v>1.5</v>
      </c>
      <c r="D39" s="3">
        <v>0.1</v>
      </c>
      <c r="E39" s="4" t="s">
        <v>5</v>
      </c>
      <c r="F39" s="2"/>
      <c r="G39" s="28" t="s">
        <v>29</v>
      </c>
      <c r="H39" s="2">
        <f>(1/SQRT(2*PI()*$J$14))*EXP(-(POWER(H36-$J$8,2)/(2*$J$14))) </f>
        <v>0.5867498037</v>
      </c>
      <c r="I39" s="2">
        <f>(1/SQRT(2*PI()*$J$15))*EXP(-(POWER(I36-$J$9,2)/(2*$J$15))) </f>
        <v>1.098687102</v>
      </c>
      <c r="J39" s="2">
        <f>(1/SQRT(2*PI()*$J$16))*EXP(-(POWER(J36-$J$10,2)/(2*$J$16))) </f>
        <v>0.6874739725</v>
      </c>
      <c r="K39" s="2">
        <f>(1/SQRT(2*PI()*$J$17))*EXP(-(POWER(K36-$J$11,2)/(2*$J$17))) </f>
        <v>0.4643690643</v>
      </c>
      <c r="L39" s="2">
        <f t="shared" si="7"/>
        <v>0.06860018154</v>
      </c>
      <c r="M39" s="29">
        <f>L39/L40</f>
        <v>0.9999999359</v>
      </c>
      <c r="N39" s="30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3">
        <v>4.4</v>
      </c>
      <c r="B40" s="3">
        <v>3.0</v>
      </c>
      <c r="C40" s="3">
        <v>1.3</v>
      </c>
      <c r="D40" s="3">
        <v>0.2</v>
      </c>
      <c r="E40" s="4" t="s">
        <v>5</v>
      </c>
      <c r="F40" s="2"/>
      <c r="G40" s="44"/>
      <c r="H40" s="32"/>
      <c r="I40" s="32"/>
      <c r="J40" s="32"/>
      <c r="K40" s="32"/>
      <c r="L40" s="16">
        <f t="shared" ref="L40:M40" si="8">SUM(L37:L39)</f>
        <v>0.06860018593</v>
      </c>
      <c r="M40" s="16">
        <f t="shared" si="8"/>
        <v>1</v>
      </c>
      <c r="N40" s="3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3">
        <v>5.1</v>
      </c>
      <c r="B41" s="3">
        <v>3.4</v>
      </c>
      <c r="C41" s="3">
        <v>1.5</v>
      </c>
      <c r="D41" s="3">
        <v>0.2</v>
      </c>
      <c r="E41" s="4" t="s">
        <v>5</v>
      </c>
      <c r="F41" s="2"/>
      <c r="G41" s="2"/>
      <c r="H41" s="2"/>
      <c r="I41" s="2"/>
      <c r="J41" s="2"/>
      <c r="K41" s="2"/>
      <c r="L41" s="2"/>
      <c r="M41" s="2"/>
      <c r="N41" s="25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">
        <v>7.0</v>
      </c>
      <c r="B42" s="3">
        <v>3.2</v>
      </c>
      <c r="C42" s="3">
        <v>4.7</v>
      </c>
      <c r="D42" s="3">
        <v>1.4</v>
      </c>
      <c r="E42" s="3" t="s">
        <v>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3">
        <v>6.4</v>
      </c>
      <c r="B43" s="3">
        <v>3.2</v>
      </c>
      <c r="C43" s="3">
        <v>4.5</v>
      </c>
      <c r="D43" s="3">
        <v>1.5</v>
      </c>
      <c r="E43" s="3" t="s">
        <v>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3">
        <v>6.9</v>
      </c>
      <c r="B44" s="3">
        <v>3.1</v>
      </c>
      <c r="C44" s="3">
        <v>4.9</v>
      </c>
      <c r="D44" s="3">
        <v>1.5</v>
      </c>
      <c r="E44" s="3" t="s">
        <v>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3">
        <v>5.5</v>
      </c>
      <c r="B45" s="3">
        <v>2.3</v>
      </c>
      <c r="C45" s="3">
        <v>4.0</v>
      </c>
      <c r="D45" s="3">
        <v>1.3</v>
      </c>
      <c r="E45" s="3" t="s">
        <v>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3">
        <v>6.5</v>
      </c>
      <c r="B46" s="3">
        <v>2.8</v>
      </c>
      <c r="C46" s="3">
        <v>4.6</v>
      </c>
      <c r="D46" s="3">
        <v>1.5</v>
      </c>
      <c r="E46" s="3" t="s">
        <v>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3">
        <v>5.7</v>
      </c>
      <c r="B47" s="3">
        <v>2.8</v>
      </c>
      <c r="C47" s="3">
        <v>4.5</v>
      </c>
      <c r="D47" s="3">
        <v>1.3</v>
      </c>
      <c r="E47" s="3" t="s">
        <v>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3">
        <v>6.3</v>
      </c>
      <c r="B48" s="3">
        <v>3.3</v>
      </c>
      <c r="C48" s="3">
        <v>4.7</v>
      </c>
      <c r="D48" s="3">
        <v>1.6</v>
      </c>
      <c r="E48" s="3" t="s">
        <v>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3">
        <v>4.9</v>
      </c>
      <c r="B49" s="3">
        <v>2.4</v>
      </c>
      <c r="C49" s="3">
        <v>3.3</v>
      </c>
      <c r="D49" s="3">
        <v>1.0</v>
      </c>
      <c r="E49" s="3" t="s">
        <v>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3">
        <v>6.6</v>
      </c>
      <c r="B50" s="3">
        <v>2.9</v>
      </c>
      <c r="C50" s="3">
        <v>4.6</v>
      </c>
      <c r="D50" s="3">
        <v>1.3</v>
      </c>
      <c r="E50" s="3" t="s">
        <v>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">
        <v>5.2</v>
      </c>
      <c r="B51" s="3">
        <v>2.7</v>
      </c>
      <c r="C51" s="3">
        <v>3.9</v>
      </c>
      <c r="D51" s="3">
        <v>1.4</v>
      </c>
      <c r="E51" s="3" t="s">
        <v>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">
        <v>5.0</v>
      </c>
      <c r="B52" s="3">
        <v>2.0</v>
      </c>
      <c r="C52" s="3">
        <v>3.5</v>
      </c>
      <c r="D52" s="3">
        <v>1.0</v>
      </c>
      <c r="E52" s="3" t="s">
        <v>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3">
        <v>5.9</v>
      </c>
      <c r="B53" s="3">
        <v>3.0</v>
      </c>
      <c r="C53" s="3">
        <v>4.2</v>
      </c>
      <c r="D53" s="3">
        <v>1.5</v>
      </c>
      <c r="E53" s="3" t="s">
        <v>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3">
        <v>6.0</v>
      </c>
      <c r="B54" s="3">
        <v>2.2</v>
      </c>
      <c r="C54" s="3">
        <v>4.0</v>
      </c>
      <c r="D54" s="3">
        <v>1.0</v>
      </c>
      <c r="E54" s="3" t="s">
        <v>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3">
        <v>6.1</v>
      </c>
      <c r="B55" s="3">
        <v>2.9</v>
      </c>
      <c r="C55" s="3">
        <v>4.7</v>
      </c>
      <c r="D55" s="3">
        <v>1.4</v>
      </c>
      <c r="E55" s="3" t="s">
        <v>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3">
        <v>5.6</v>
      </c>
      <c r="B56" s="3">
        <v>2.9</v>
      </c>
      <c r="C56" s="3">
        <v>3.6</v>
      </c>
      <c r="D56" s="3">
        <v>1.3</v>
      </c>
      <c r="E56" s="3" t="s">
        <v>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3">
        <v>6.7</v>
      </c>
      <c r="B57" s="3">
        <v>3.1</v>
      </c>
      <c r="C57" s="3">
        <v>4.4</v>
      </c>
      <c r="D57" s="3">
        <v>1.4</v>
      </c>
      <c r="E57" s="3" t="s">
        <v>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3">
        <v>5.6</v>
      </c>
      <c r="B58" s="3">
        <v>3.0</v>
      </c>
      <c r="C58" s="3">
        <v>4.5</v>
      </c>
      <c r="D58" s="3">
        <v>1.5</v>
      </c>
      <c r="E58" s="3" t="s">
        <v>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3">
        <v>5.8</v>
      </c>
      <c r="B59" s="3">
        <v>2.7</v>
      </c>
      <c r="C59" s="3">
        <v>4.1</v>
      </c>
      <c r="D59" s="3">
        <v>1.0</v>
      </c>
      <c r="E59" s="3" t="s">
        <v>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3">
        <v>6.2</v>
      </c>
      <c r="B60" s="3">
        <v>2.2</v>
      </c>
      <c r="C60" s="3">
        <v>4.5</v>
      </c>
      <c r="D60" s="3">
        <v>1.5</v>
      </c>
      <c r="E60" s="3" t="s">
        <v>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3">
        <v>5.6</v>
      </c>
      <c r="B61" s="3">
        <v>2.5</v>
      </c>
      <c r="C61" s="3">
        <v>3.9</v>
      </c>
      <c r="D61" s="3">
        <v>1.1</v>
      </c>
      <c r="E61" s="3" t="s">
        <v>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3">
        <v>5.9</v>
      </c>
      <c r="B62" s="3">
        <v>3.2</v>
      </c>
      <c r="C62" s="3">
        <v>4.8</v>
      </c>
      <c r="D62" s="3">
        <v>1.8</v>
      </c>
      <c r="E62" s="3" t="s">
        <v>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3">
        <v>6.1</v>
      </c>
      <c r="B63" s="3">
        <v>2.8</v>
      </c>
      <c r="C63" s="3">
        <v>4.0</v>
      </c>
      <c r="D63" s="3">
        <v>1.3</v>
      </c>
      <c r="E63" s="3" t="s">
        <v>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3">
        <v>6.3</v>
      </c>
      <c r="B64" s="3">
        <v>2.5</v>
      </c>
      <c r="C64" s="3">
        <v>4.9</v>
      </c>
      <c r="D64" s="3">
        <v>1.5</v>
      </c>
      <c r="E64" s="3" t="s">
        <v>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3">
        <v>6.1</v>
      </c>
      <c r="B65" s="3">
        <v>2.8</v>
      </c>
      <c r="C65" s="3">
        <v>4.7</v>
      </c>
      <c r="D65" s="3">
        <v>1.2</v>
      </c>
      <c r="E65" s="3" t="s">
        <v>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3">
        <v>6.4</v>
      </c>
      <c r="B66" s="3">
        <v>2.9</v>
      </c>
      <c r="C66" s="3">
        <v>4.3</v>
      </c>
      <c r="D66" s="3">
        <v>1.3</v>
      </c>
      <c r="E66" s="3" t="s">
        <v>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3">
        <v>6.6</v>
      </c>
      <c r="B67" s="3">
        <v>3.0</v>
      </c>
      <c r="C67" s="3">
        <v>4.4</v>
      </c>
      <c r="D67" s="3">
        <v>1.4</v>
      </c>
      <c r="E67" s="3" t="s">
        <v>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3">
        <v>6.8</v>
      </c>
      <c r="B68" s="3">
        <v>2.8</v>
      </c>
      <c r="C68" s="3">
        <v>4.8</v>
      </c>
      <c r="D68" s="3">
        <v>1.4</v>
      </c>
      <c r="E68" s="3" t="s">
        <v>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3">
        <v>6.7</v>
      </c>
      <c r="B69" s="3">
        <v>3.0</v>
      </c>
      <c r="C69" s="3">
        <v>5.0</v>
      </c>
      <c r="D69" s="3">
        <v>1.7</v>
      </c>
      <c r="E69" s="3" t="s">
        <v>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3">
        <v>6.0</v>
      </c>
      <c r="B70" s="3">
        <v>2.9</v>
      </c>
      <c r="C70" s="3">
        <v>4.5</v>
      </c>
      <c r="D70" s="3">
        <v>1.5</v>
      </c>
      <c r="E70" s="3" t="s">
        <v>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3">
        <v>5.7</v>
      </c>
      <c r="B71" s="3">
        <v>2.6</v>
      </c>
      <c r="C71" s="3">
        <v>3.5</v>
      </c>
      <c r="D71" s="3">
        <v>1.0</v>
      </c>
      <c r="E71" s="3" t="s">
        <v>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3">
        <v>5.5</v>
      </c>
      <c r="B72" s="3">
        <v>2.4</v>
      </c>
      <c r="C72" s="3">
        <v>3.8</v>
      </c>
      <c r="D72" s="3">
        <v>1.1</v>
      </c>
      <c r="E72" s="3" t="s">
        <v>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3">
        <v>5.5</v>
      </c>
      <c r="B73" s="3">
        <v>2.4</v>
      </c>
      <c r="C73" s="3">
        <v>3.7</v>
      </c>
      <c r="D73" s="3">
        <v>1.0</v>
      </c>
      <c r="E73" s="3" t="s">
        <v>6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3">
        <v>5.8</v>
      </c>
      <c r="B74" s="3">
        <v>2.7</v>
      </c>
      <c r="C74" s="3">
        <v>3.9</v>
      </c>
      <c r="D74" s="3">
        <v>1.2</v>
      </c>
      <c r="E74" s="3" t="s">
        <v>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3">
        <v>6.0</v>
      </c>
      <c r="B75" s="3">
        <v>2.7</v>
      </c>
      <c r="C75" s="3">
        <v>5.1</v>
      </c>
      <c r="D75" s="3">
        <v>1.6</v>
      </c>
      <c r="E75" s="3" t="s">
        <v>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3">
        <v>5.4</v>
      </c>
      <c r="B76" s="3">
        <v>3.0</v>
      </c>
      <c r="C76" s="3">
        <v>4.5</v>
      </c>
      <c r="D76" s="3">
        <v>1.5</v>
      </c>
      <c r="E76" s="3" t="s">
        <v>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3">
        <v>6.0</v>
      </c>
      <c r="B77" s="3">
        <v>3.4</v>
      </c>
      <c r="C77" s="3">
        <v>4.5</v>
      </c>
      <c r="D77" s="3">
        <v>1.6</v>
      </c>
      <c r="E77" s="3" t="s">
        <v>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3">
        <v>6.7</v>
      </c>
      <c r="B78" s="3">
        <v>3.1</v>
      </c>
      <c r="C78" s="3">
        <v>4.7</v>
      </c>
      <c r="D78" s="3">
        <v>1.5</v>
      </c>
      <c r="E78" s="3" t="s">
        <v>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3">
        <v>6.3</v>
      </c>
      <c r="B79" s="3">
        <v>2.3</v>
      </c>
      <c r="C79" s="3">
        <v>4.4</v>
      </c>
      <c r="D79" s="3">
        <v>1.3</v>
      </c>
      <c r="E79" s="3" t="s">
        <v>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3">
        <v>5.6</v>
      </c>
      <c r="B80" s="3">
        <v>3.0</v>
      </c>
      <c r="C80" s="3">
        <v>4.1</v>
      </c>
      <c r="D80" s="3">
        <v>1.3</v>
      </c>
      <c r="E80" s="3" t="s">
        <v>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3">
        <v>5.5</v>
      </c>
      <c r="B81" s="3">
        <v>2.5</v>
      </c>
      <c r="C81" s="3">
        <v>4.0</v>
      </c>
      <c r="D81" s="3">
        <v>1.3</v>
      </c>
      <c r="E81" s="3" t="s">
        <v>6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3">
        <v>6.3</v>
      </c>
      <c r="B82" s="3">
        <v>3.3</v>
      </c>
      <c r="C82" s="3">
        <v>6.0</v>
      </c>
      <c r="D82" s="3">
        <v>2.5</v>
      </c>
      <c r="E82" s="3" t="s">
        <v>7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3">
        <v>5.8</v>
      </c>
      <c r="B83" s="3">
        <v>2.7</v>
      </c>
      <c r="C83" s="3">
        <v>5.1</v>
      </c>
      <c r="D83" s="3">
        <v>1.9</v>
      </c>
      <c r="E83" s="3" t="s">
        <v>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3">
        <v>7.1</v>
      </c>
      <c r="B84" s="3">
        <v>3.0</v>
      </c>
      <c r="C84" s="3">
        <v>5.9</v>
      </c>
      <c r="D84" s="3">
        <v>2.1</v>
      </c>
      <c r="E84" s="3" t="s">
        <v>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3">
        <v>6.3</v>
      </c>
      <c r="B85" s="3">
        <v>2.9</v>
      </c>
      <c r="C85" s="3">
        <v>5.6</v>
      </c>
      <c r="D85" s="3">
        <v>1.8</v>
      </c>
      <c r="E85" s="3" t="s">
        <v>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3">
        <v>6.5</v>
      </c>
      <c r="B86" s="3">
        <v>3.0</v>
      </c>
      <c r="C86" s="3">
        <v>5.8</v>
      </c>
      <c r="D86" s="3">
        <v>2.2</v>
      </c>
      <c r="E86" s="3" t="s">
        <v>7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3">
        <v>7.6</v>
      </c>
      <c r="B87" s="3">
        <v>3.0</v>
      </c>
      <c r="C87" s="3">
        <v>6.6</v>
      </c>
      <c r="D87" s="3">
        <v>2.1</v>
      </c>
      <c r="E87" s="3" t="s">
        <v>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3">
        <v>4.9</v>
      </c>
      <c r="B88" s="3">
        <v>2.5</v>
      </c>
      <c r="C88" s="3">
        <v>4.5</v>
      </c>
      <c r="D88" s="3">
        <v>1.7</v>
      </c>
      <c r="E88" s="3" t="s">
        <v>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3">
        <v>7.3</v>
      </c>
      <c r="B89" s="3">
        <v>2.9</v>
      </c>
      <c r="C89" s="3">
        <v>6.3</v>
      </c>
      <c r="D89" s="3">
        <v>1.8</v>
      </c>
      <c r="E89" s="3" t="s">
        <v>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3">
        <v>6.7</v>
      </c>
      <c r="B90" s="3">
        <v>2.5</v>
      </c>
      <c r="C90" s="3">
        <v>5.8</v>
      </c>
      <c r="D90" s="3">
        <v>1.8</v>
      </c>
      <c r="E90" s="3" t="s">
        <v>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3">
        <v>7.2</v>
      </c>
      <c r="B91" s="3">
        <v>3.6</v>
      </c>
      <c r="C91" s="3">
        <v>6.1</v>
      </c>
      <c r="D91" s="3">
        <v>2.5</v>
      </c>
      <c r="E91" s="3" t="s">
        <v>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3">
        <v>6.5</v>
      </c>
      <c r="B92" s="3">
        <v>3.2</v>
      </c>
      <c r="C92" s="3">
        <v>5.1</v>
      </c>
      <c r="D92" s="3">
        <v>2.0</v>
      </c>
      <c r="E92" s="3" t="s">
        <v>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3">
        <v>6.4</v>
      </c>
      <c r="B93" s="3">
        <v>2.7</v>
      </c>
      <c r="C93" s="3">
        <v>5.3</v>
      </c>
      <c r="D93" s="3">
        <v>1.9</v>
      </c>
      <c r="E93" s="3" t="s">
        <v>7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3">
        <v>6.8</v>
      </c>
      <c r="B94" s="3">
        <v>3.0</v>
      </c>
      <c r="C94" s="3">
        <v>5.5</v>
      </c>
      <c r="D94" s="3">
        <v>2.1</v>
      </c>
      <c r="E94" s="3" t="s">
        <v>7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3">
        <v>5.7</v>
      </c>
      <c r="B95" s="3">
        <v>2.5</v>
      </c>
      <c r="C95" s="3">
        <v>5.0</v>
      </c>
      <c r="D95" s="3">
        <v>2.0</v>
      </c>
      <c r="E95" s="3" t="s">
        <v>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3">
        <v>5.8</v>
      </c>
      <c r="B96" s="3">
        <v>2.8</v>
      </c>
      <c r="C96" s="3">
        <v>5.1</v>
      </c>
      <c r="D96" s="3">
        <v>2.4</v>
      </c>
      <c r="E96" s="3" t="s">
        <v>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3">
        <v>6.4</v>
      </c>
      <c r="B97" s="3">
        <v>3.2</v>
      </c>
      <c r="C97" s="3">
        <v>5.3</v>
      </c>
      <c r="D97" s="3">
        <v>2.3</v>
      </c>
      <c r="E97" s="3" t="s">
        <v>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3">
        <v>6.5</v>
      </c>
      <c r="B98" s="3">
        <v>3.0</v>
      </c>
      <c r="C98" s="3">
        <v>5.5</v>
      </c>
      <c r="D98" s="3">
        <v>1.8</v>
      </c>
      <c r="E98" s="3" t="s">
        <v>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3">
        <v>7.7</v>
      </c>
      <c r="B99" s="3">
        <v>3.8</v>
      </c>
      <c r="C99" s="3">
        <v>6.7</v>
      </c>
      <c r="D99" s="3">
        <v>2.2</v>
      </c>
      <c r="E99" s="3" t="s">
        <v>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3">
        <v>7.7</v>
      </c>
      <c r="B100" s="3">
        <v>2.6</v>
      </c>
      <c r="C100" s="3">
        <v>6.9</v>
      </c>
      <c r="D100" s="3">
        <v>2.3</v>
      </c>
      <c r="E100" s="3" t="s">
        <v>7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3">
        <v>6.0</v>
      </c>
      <c r="B101" s="3">
        <v>2.2</v>
      </c>
      <c r="C101" s="3">
        <v>5.0</v>
      </c>
      <c r="D101" s="3">
        <v>1.5</v>
      </c>
      <c r="E101" s="3" t="s">
        <v>7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3">
        <v>6.9</v>
      </c>
      <c r="B102" s="3">
        <v>3.2</v>
      </c>
      <c r="C102" s="3">
        <v>5.7</v>
      </c>
      <c r="D102" s="3">
        <v>2.3</v>
      </c>
      <c r="E102" s="3" t="s">
        <v>7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3">
        <v>5.6</v>
      </c>
      <c r="B103" s="3">
        <v>2.8</v>
      </c>
      <c r="C103" s="3">
        <v>4.9</v>
      </c>
      <c r="D103" s="3">
        <v>2.0</v>
      </c>
      <c r="E103" s="3" t="s">
        <v>7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3">
        <v>7.7</v>
      </c>
      <c r="B104" s="3">
        <v>2.8</v>
      </c>
      <c r="C104" s="3">
        <v>6.7</v>
      </c>
      <c r="D104" s="3">
        <v>2.0</v>
      </c>
      <c r="E104" s="3" t="s">
        <v>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3">
        <v>6.3</v>
      </c>
      <c r="B105" s="3">
        <v>2.7</v>
      </c>
      <c r="C105" s="3">
        <v>4.9</v>
      </c>
      <c r="D105" s="3">
        <v>1.8</v>
      </c>
      <c r="E105" s="3" t="s">
        <v>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3">
        <v>6.7</v>
      </c>
      <c r="B106" s="3">
        <v>3.3</v>
      </c>
      <c r="C106" s="3">
        <v>5.7</v>
      </c>
      <c r="D106" s="3">
        <v>2.1</v>
      </c>
      <c r="E106" s="3" t="s">
        <v>7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3">
        <v>7.2</v>
      </c>
      <c r="B107" s="3">
        <v>3.2</v>
      </c>
      <c r="C107" s="3">
        <v>6.0</v>
      </c>
      <c r="D107" s="3">
        <v>1.8</v>
      </c>
      <c r="E107" s="3" t="s">
        <v>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3">
        <v>6.2</v>
      </c>
      <c r="B108" s="3">
        <v>2.8</v>
      </c>
      <c r="C108" s="3">
        <v>4.8</v>
      </c>
      <c r="D108" s="3">
        <v>1.8</v>
      </c>
      <c r="E108" s="3" t="s">
        <v>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3">
        <v>6.1</v>
      </c>
      <c r="B109" s="3">
        <v>3.0</v>
      </c>
      <c r="C109" s="3">
        <v>4.9</v>
      </c>
      <c r="D109" s="3">
        <v>1.8</v>
      </c>
      <c r="E109" s="3" t="s">
        <v>7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3">
        <v>6.4</v>
      </c>
      <c r="B110" s="3">
        <v>2.8</v>
      </c>
      <c r="C110" s="3">
        <v>5.6</v>
      </c>
      <c r="D110" s="3">
        <v>2.1</v>
      </c>
      <c r="E110" s="3" t="s">
        <v>7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3">
        <v>7.2</v>
      </c>
      <c r="B111" s="3">
        <v>3.0</v>
      </c>
      <c r="C111" s="3">
        <v>5.8</v>
      </c>
      <c r="D111" s="3">
        <v>1.6</v>
      </c>
      <c r="E111" s="3" t="s">
        <v>7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3">
        <v>7.4</v>
      </c>
      <c r="B112" s="3">
        <v>2.8</v>
      </c>
      <c r="C112" s="3">
        <v>6.1</v>
      </c>
      <c r="D112" s="3">
        <v>1.9</v>
      </c>
      <c r="E112" s="3" t="s">
        <v>7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3">
        <v>7.9</v>
      </c>
      <c r="B113" s="3">
        <v>3.8</v>
      </c>
      <c r="C113" s="3">
        <v>6.4</v>
      </c>
      <c r="D113" s="3">
        <v>2.0</v>
      </c>
      <c r="E113" s="3" t="s">
        <v>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3">
        <v>6.4</v>
      </c>
      <c r="B114" s="3">
        <v>2.8</v>
      </c>
      <c r="C114" s="3">
        <v>5.6</v>
      </c>
      <c r="D114" s="3">
        <v>2.2</v>
      </c>
      <c r="E114" s="3" t="s">
        <v>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3">
        <v>6.3</v>
      </c>
      <c r="B115" s="3">
        <v>2.8</v>
      </c>
      <c r="C115" s="3">
        <v>5.1</v>
      </c>
      <c r="D115" s="3">
        <v>1.5</v>
      </c>
      <c r="E115" s="3" t="s">
        <v>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3">
        <v>6.1</v>
      </c>
      <c r="B116" s="3">
        <v>2.6</v>
      </c>
      <c r="C116" s="3">
        <v>5.6</v>
      </c>
      <c r="D116" s="3">
        <v>1.4</v>
      </c>
      <c r="E116" s="3" t="s">
        <v>7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3">
        <v>7.7</v>
      </c>
      <c r="B117" s="3">
        <v>3.0</v>
      </c>
      <c r="C117" s="3">
        <v>6.1</v>
      </c>
      <c r="D117" s="3">
        <v>2.3</v>
      </c>
      <c r="E117" s="3" t="s">
        <v>7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3">
        <v>6.3</v>
      </c>
      <c r="B118" s="3">
        <v>3.4</v>
      </c>
      <c r="C118" s="3">
        <v>5.6</v>
      </c>
      <c r="D118" s="3">
        <v>2.4</v>
      </c>
      <c r="E118" s="3" t="s">
        <v>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3">
        <v>6.4</v>
      </c>
      <c r="B119" s="3">
        <v>3.1</v>
      </c>
      <c r="C119" s="3">
        <v>5.5</v>
      </c>
      <c r="D119" s="3">
        <v>1.8</v>
      </c>
      <c r="E119" s="3" t="s">
        <v>7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3">
        <v>6.0</v>
      </c>
      <c r="B120" s="3">
        <v>3.0</v>
      </c>
      <c r="C120" s="3">
        <v>4.8</v>
      </c>
      <c r="D120" s="3">
        <v>1.8</v>
      </c>
      <c r="E120" s="3" t="s">
        <v>7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3">
        <v>6.9</v>
      </c>
      <c r="B121" s="3">
        <v>3.1</v>
      </c>
      <c r="C121" s="3">
        <v>5.4</v>
      </c>
      <c r="D121" s="3">
        <v>2.1</v>
      </c>
      <c r="E121" s="3" t="s">
        <v>7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</sheetData>
  <mergeCells count="5">
    <mergeCell ref="G20:N20"/>
    <mergeCell ref="L22:M22"/>
    <mergeCell ref="N22:N26"/>
    <mergeCell ref="N29:N33"/>
    <mergeCell ref="N36:N40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