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mi\Desktop\Conscience\"/>
    </mc:Choice>
  </mc:AlternateContent>
  <xr:revisionPtr revIDLastSave="0" documentId="13_ncr:1_{4A5A0082-8742-429D-9CD0-FA34325AC75F}" xr6:coauthVersionLast="45" xr6:coauthVersionMax="45" xr10:uidLastSave="{00000000-0000-0000-0000-000000000000}"/>
  <bookViews>
    <workbookView xWindow="-98" yWindow="-98" windowWidth="19396" windowHeight="11596" xr2:uid="{5977D515-1681-4836-B8C0-DB974995D748}"/>
  </bookViews>
  <sheets>
    <sheet name="data" sheetId="2" r:id="rId1"/>
    <sheet name="cookies" sheetId="1" r:id="rId2"/>
    <sheet name="graph" sheetId="3" r:id="rId3"/>
    <sheet name="Sector" sheetId="4" r:id="rId4"/>
  </sheets>
  <definedNames>
    <definedName name="Cookies">cookies!$A$2</definedName>
    <definedName name="ExternalData_1" localSheetId="0" hidden="1">data!$A$1:$Z$60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" i="2" l="1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B4" i="4" l="1" a="1"/>
  <c r="B4" i="4" s="1"/>
  <c r="C2" i="4" a="1"/>
  <c r="C2" i="4" s="1"/>
  <c r="B7" i="4" a="1"/>
  <c r="B7" i="4" s="1"/>
  <c r="D2" i="4" a="1"/>
  <c r="D2" i="4" s="1"/>
  <c r="C9" i="4" a="1"/>
  <c r="C9" i="4" s="1"/>
  <c r="B6" i="4" a="1"/>
  <c r="B6" i="4" s="1"/>
  <c r="D4" i="4" a="1"/>
  <c r="D4" i="4" s="1"/>
  <c r="D3" i="4" a="1"/>
  <c r="D3" i="4" s="1"/>
  <c r="B3" i="4" a="1"/>
  <c r="B3" i="4" s="1"/>
  <c r="C4" i="4" a="1"/>
  <c r="C4" i="4" s="1"/>
  <c r="B2" i="4" a="1"/>
  <c r="B2" i="4" s="1"/>
  <c r="C10" i="4" a="1"/>
  <c r="C10" i="4" s="1"/>
  <c r="B11" i="4" a="1"/>
  <c r="B11" i="4" s="1"/>
  <c r="B10" i="4" a="1"/>
  <c r="B10" i="4" s="1"/>
  <c r="C3" i="4" a="1"/>
  <c r="C3" i="4" s="1"/>
  <c r="D12" i="4" a="1"/>
  <c r="D12" i="4" s="1"/>
  <c r="B5" i="4" a="1"/>
  <c r="B5" i="4" s="1"/>
  <c r="C8" i="4" a="1"/>
  <c r="C8" i="4" s="1"/>
  <c r="D11" i="4" a="1"/>
  <c r="D11" i="4" s="1"/>
  <c r="B12" i="4" a="1"/>
  <c r="B12" i="4" s="1"/>
  <c r="C7" i="4" a="1"/>
  <c r="C7" i="4" s="1"/>
  <c r="D10" i="4" a="1"/>
  <c r="D10" i="4" s="1"/>
  <c r="C6" i="4" a="1"/>
  <c r="C6" i="4" s="1"/>
  <c r="D9" i="4" a="1"/>
  <c r="D9" i="4" s="1"/>
  <c r="C5" i="4" a="1"/>
  <c r="C5" i="4" s="1"/>
  <c r="D8" i="4" a="1"/>
  <c r="D8" i="4" s="1"/>
  <c r="B9" i="4" a="1"/>
  <c r="B9" i="4" s="1"/>
  <c r="D7" i="4" a="1"/>
  <c r="D7" i="4" s="1"/>
  <c r="C12" i="4" a="1"/>
  <c r="C12" i="4" s="1"/>
  <c r="B8" i="4" a="1"/>
  <c r="B8" i="4" s="1"/>
  <c r="C11" i="4" a="1"/>
  <c r="C11" i="4" s="1"/>
  <c r="D6" i="4" a="1"/>
  <c r="D6" i="4" s="1"/>
  <c r="D5" i="4" a="1"/>
  <c r="D5" i="4" s="1"/>
  <c r="C13" i="4" a="1"/>
  <c r="C13" i="4" s="1"/>
  <c r="D13" i="4" a="1"/>
  <c r="D13" i="4" s="1"/>
  <c r="B13" i="4" a="1"/>
  <c r="B13" i="4" s="1"/>
  <c r="C14" i="4" a="1"/>
  <c r="C14" i="4" s="1"/>
  <c r="B14" i="4" a="1"/>
  <c r="B14" i="4" s="1"/>
  <c r="D14" i="4" a="1"/>
  <c r="D14" i="4" s="1"/>
  <c r="B15" i="4" a="1"/>
  <c r="B15" i="4" s="1"/>
  <c r="D15" i="4" a="1"/>
  <c r="D15" i="4" s="1"/>
  <c r="C15" i="4" a="1"/>
  <c r="C1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BB1B2-FFAD-469A-A55E-1643806DD74E}" keepAlive="1" name="Query - allIndices" description="Connection to the 'allIndices' query in the workbook." type="5" refreshedVersion="6" background="1" saveData="1">
    <dbPr connection="Provider=Microsoft.Mashup.OleDb.1;Data Source=$Workbook$;Location=allIndices;Extended Properties=&quot;&quot;" command="SELECT * FROM [allIndices]"/>
  </connection>
  <connection id="2" xr16:uid="{5D72FCE8-284D-43B3-8CA0-6F62CE92C17B}" keepAlive="1" name="Query - Cookies" description="Connection to the 'Cookies' query in the workbook." type="5" refreshedVersion="0" background="1">
    <dbPr connection="Provider=Microsoft.Mashup.OleDb.1;Data Source=$Workbook$;Location=Cookies;Extended Properties=&quot;&quot;" command="SELECT * FROM [Cooki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<sst xmlns="http://schemas.openxmlformats.org/spreadsheetml/2006/main" count="657" uniqueCount="317">
  <si>
    <t>index</t>
  </si>
  <si>
    <t>indexSymbol</t>
  </si>
  <si>
    <t>last</t>
  </si>
  <si>
    <t>percentChange</t>
  </si>
  <si>
    <t>open</t>
  </si>
  <si>
    <t>high</t>
  </si>
  <si>
    <t>low</t>
  </si>
  <si>
    <t>previousClose</t>
  </si>
  <si>
    <t>yearHigh</t>
  </si>
  <si>
    <t>yearLow</t>
  </si>
  <si>
    <t>date365dAgo</t>
  </si>
  <si>
    <t>date30dAgo</t>
  </si>
  <si>
    <t>previousDay</t>
  </si>
  <si>
    <t>oneWeekAgo</t>
  </si>
  <si>
    <t>oneMonthAgo</t>
  </si>
  <si>
    <t>oneYearAgo</t>
  </si>
  <si>
    <t>NIFTY 50</t>
  </si>
  <si>
    <t>NIFTY NEXT 50</t>
  </si>
  <si>
    <t>NIFTY 100</t>
  </si>
  <si>
    <t>NIFTY 200</t>
  </si>
  <si>
    <t>NIFTY 500</t>
  </si>
  <si>
    <t>NIFTY MIDCAP 50</t>
  </si>
  <si>
    <t>NIFTY MIDCAP 100</t>
  </si>
  <si>
    <t>NIFTY SMALLCAP 100</t>
  </si>
  <si>
    <t>NIFTY SMLCAP 100</t>
  </si>
  <si>
    <t>INDIA VIX</t>
  </si>
  <si>
    <t>NIFTY MIDCAP 150</t>
  </si>
  <si>
    <t>NIFTY SMALLCAP 50</t>
  </si>
  <si>
    <t>NIFTY SMLCAP 50</t>
  </si>
  <si>
    <t>NIFTY SMALLCAP 250</t>
  </si>
  <si>
    <t>NIFTY SMLCAP 250</t>
  </si>
  <si>
    <t>NIFTY MIDSMALLCAP 400</t>
  </si>
  <si>
    <t>NIFTY MIDSML 400</t>
  </si>
  <si>
    <t>NIFTY BANK</t>
  </si>
  <si>
    <t>NIFTY AUTO</t>
  </si>
  <si>
    <t>NIFTY FINANCIAL SERVICES</t>
  </si>
  <si>
    <t>NIFTY FIN SERVICE</t>
  </si>
  <si>
    <t>NIFTY FINANCIAL SERVICES 25/50</t>
  </si>
  <si>
    <t>NIFTY FINSRV25 50</t>
  </si>
  <si>
    <t>-</t>
  </si>
  <si>
    <t>NIFTY FMCG</t>
  </si>
  <si>
    <t>NIFTY IT</t>
  </si>
  <si>
    <t>NIFTY MEDIA</t>
  </si>
  <si>
    <t>NIFTY METAL</t>
  </si>
  <si>
    <t>NIFTY PHARMA</t>
  </si>
  <si>
    <t>NIFTY PSU BANK</t>
  </si>
  <si>
    <t>NIFTY PRIVATE BANK</t>
  </si>
  <si>
    <t>NIFTY PVT BANK</t>
  </si>
  <si>
    <t>NIFTY REALTY</t>
  </si>
  <si>
    <t>NIFTY DIVIDEND OPPORTUNITIES 50</t>
  </si>
  <si>
    <t>NIFTY DIV OPPS 50</t>
  </si>
  <si>
    <t>NIFTY GROWTH SECTORS 15</t>
  </si>
  <si>
    <t>NIFTY GROWSECT 15</t>
  </si>
  <si>
    <t>NIFTY100 QUALITY 30</t>
  </si>
  <si>
    <t>NIFTY100 QUALTY30</t>
  </si>
  <si>
    <t>NIFTY50 VALUE 20</t>
  </si>
  <si>
    <t>NIFTY50 TR 2X LEVERAGE</t>
  </si>
  <si>
    <t>NIFTY50 TR 2X LEV</t>
  </si>
  <si>
    <t>NIFTY50 PR 2X LEVERAGE</t>
  </si>
  <si>
    <t>NIFTY50 PR 2X LEV</t>
  </si>
  <si>
    <t>NIFTY50 TR 1X INVERSE</t>
  </si>
  <si>
    <t>NIFTY50 TR 1X INV</t>
  </si>
  <si>
    <t>NIFTY50 PR 1X INVERSE</t>
  </si>
  <si>
    <t>NIFTY50 PR 1X INV</t>
  </si>
  <si>
    <t>NIFTY50 DIVIDEND POINTS</t>
  </si>
  <si>
    <t>NIFTY50 DIV POINT</t>
  </si>
  <si>
    <t>NIFTY ALPHA 50</t>
  </si>
  <si>
    <t>NIFTY50 EQUAL WEIGHT</t>
  </si>
  <si>
    <t>NIFTY50 EQL WGT</t>
  </si>
  <si>
    <t>NIFTY100 EQUAL WEIGHT</t>
  </si>
  <si>
    <t>NIFTY100 EQL WGT</t>
  </si>
  <si>
    <t>NIFTY100 LOW VOLATILITY 30</t>
  </si>
  <si>
    <t>NIFTY100 LOWVOL30</t>
  </si>
  <si>
    <t>NIFTY200 QUALITY 30</t>
  </si>
  <si>
    <t>NIFTY200 QUALTY30</t>
  </si>
  <si>
    <t>NIFTY ALPHA LOW-VOLATILITY 30</t>
  </si>
  <si>
    <t>NIFTY ALPHALOWVOL</t>
  </si>
  <si>
    <t>NIFTY200 MOMENTUM 30</t>
  </si>
  <si>
    <t>NIFTY200MOMENTM30</t>
  </si>
  <si>
    <t>NIFTY COMMODITIES</t>
  </si>
  <si>
    <t>NIFTY INDIA CONSUMPTION</t>
  </si>
  <si>
    <t>NIFTY CONSUMPTION</t>
  </si>
  <si>
    <t>NIFTY CPSE</t>
  </si>
  <si>
    <t>NIFTY ENERGY</t>
  </si>
  <si>
    <t>NIFTY INFRASTRUCTURE</t>
  </si>
  <si>
    <t>NIFTY INFRA</t>
  </si>
  <si>
    <t>NIFTY100 LIQUID 15</t>
  </si>
  <si>
    <t>NIFTY100 LIQ 15</t>
  </si>
  <si>
    <t>NIFTY MIDCAP LIQUID 15</t>
  </si>
  <si>
    <t>NIFTY MID LIQ 15</t>
  </si>
  <si>
    <t>NIFTY MNC</t>
  </si>
  <si>
    <t>NIFTY PSE</t>
  </si>
  <si>
    <t>NIFTY SERVICES SECTOR</t>
  </si>
  <si>
    <t>NIFTY SERV SECTOR</t>
  </si>
  <si>
    <t>NIFTY100 ESG SECTOR LEADERS</t>
  </si>
  <si>
    <t>NIFTY100ESGSECLDR</t>
  </si>
  <si>
    <t>NIFTY 8-13 YR G-SEC</t>
  </si>
  <si>
    <t>NIFTY GS 8 13YR</t>
  </si>
  <si>
    <t>NIFTY 10 YR BENCHMARK G-SEC</t>
  </si>
  <si>
    <t>NIFTY GS 10YR</t>
  </si>
  <si>
    <t>NIFTY 10 YR BENCHMARK G-SEC (CLEAN PRICE)</t>
  </si>
  <si>
    <t>NIFTY GS 10YR CLN</t>
  </si>
  <si>
    <t>NIFTY 4-8 YR G-SEC INDEX</t>
  </si>
  <si>
    <t>NIFTY GS 4 8YR</t>
  </si>
  <si>
    <t>NIFTY 11-15 YR G-SEC INDEX</t>
  </si>
  <si>
    <t>NIFTY GS 11 15YR</t>
  </si>
  <si>
    <t>NIFTY 15 YR AND ABOVE G-SEC INDEX</t>
  </si>
  <si>
    <t>NIFTY GS 15YRPLUS</t>
  </si>
  <si>
    <t>NIFTY COMPOSITE G-SEC INDEX</t>
  </si>
  <si>
    <t>NIFTY GS COMPSITE</t>
  </si>
  <si>
    <t>key</t>
  </si>
  <si>
    <t>variation</t>
  </si>
  <si>
    <t>pe</t>
  </si>
  <si>
    <t>pb</t>
  </si>
  <si>
    <t>dy</t>
  </si>
  <si>
    <t>declines</t>
  </si>
  <si>
    <t>advances</t>
  </si>
  <si>
    <t>unchanged</t>
  </si>
  <si>
    <t>BROAD MARKET INDICES</t>
  </si>
  <si>
    <t>29.06</t>
  </si>
  <si>
    <t>4.42</t>
  </si>
  <si>
    <t>1.07</t>
  </si>
  <si>
    <t>25</t>
  </si>
  <si>
    <t>0</t>
  </si>
  <si>
    <t>32.22</t>
  </si>
  <si>
    <t>5.27</t>
  </si>
  <si>
    <t>0.96</t>
  </si>
  <si>
    <t>27</t>
  </si>
  <si>
    <t>22</t>
  </si>
  <si>
    <t>1</t>
  </si>
  <si>
    <t>29.61</t>
  </si>
  <si>
    <t>4.54</t>
  </si>
  <si>
    <t>1.05</t>
  </si>
  <si>
    <t>52</t>
  </si>
  <si>
    <t>47</t>
  </si>
  <si>
    <t>30.48</t>
  </si>
  <si>
    <t>4.31</t>
  </si>
  <si>
    <t>1.02</t>
  </si>
  <si>
    <t>88</t>
  </si>
  <si>
    <t>107</t>
  </si>
  <si>
    <t>5</t>
  </si>
  <si>
    <t>31.33</t>
  </si>
  <si>
    <t>4.28</t>
  </si>
  <si>
    <t>0.99</t>
  </si>
  <si>
    <t>221</t>
  </si>
  <si>
    <t>274</t>
  </si>
  <si>
    <t>6</t>
  </si>
  <si>
    <t>38.34</t>
  </si>
  <si>
    <t>2.37</t>
  </si>
  <si>
    <t>0.88</t>
  </si>
  <si>
    <t>16</t>
  </si>
  <si>
    <t>31</t>
  </si>
  <si>
    <t>3</t>
  </si>
  <si>
    <t>38.12</t>
  </si>
  <si>
    <t>3.21</t>
  </si>
  <si>
    <t>0.83</t>
  </si>
  <si>
    <t>36</t>
  </si>
  <si>
    <t>60</t>
  </si>
  <si>
    <t>4</t>
  </si>
  <si>
    <t>55.52</t>
  </si>
  <si>
    <t>3.84</t>
  </si>
  <si>
    <t>0.64</t>
  </si>
  <si>
    <t>48</t>
  </si>
  <si>
    <t/>
  </si>
  <si>
    <t>37.24</t>
  </si>
  <si>
    <t>3.59</t>
  </si>
  <si>
    <t>0.84</t>
  </si>
  <si>
    <t>56</t>
  </si>
  <si>
    <t>89</t>
  </si>
  <si>
    <t>69.38</t>
  </si>
  <si>
    <t>3.98</t>
  </si>
  <si>
    <t>0.71</t>
  </si>
  <si>
    <t>28</t>
  </si>
  <si>
    <t>41.7</t>
  </si>
  <si>
    <t>3.44</t>
  </si>
  <si>
    <t>0.62</t>
  </si>
  <si>
    <t>113</t>
  </si>
  <si>
    <t>137</t>
  </si>
  <si>
    <t>38.51</t>
  </si>
  <si>
    <t>3.54</t>
  </si>
  <si>
    <t>0.77</t>
  </si>
  <si>
    <t>169</t>
  </si>
  <si>
    <t>226</t>
  </si>
  <si>
    <t>SECTORAL INDICES</t>
  </si>
  <si>
    <t>24.25</t>
  </si>
  <si>
    <t>0.12</t>
  </si>
  <si>
    <t>10</t>
  </si>
  <si>
    <t>2</t>
  </si>
  <si>
    <t>97.43</t>
  </si>
  <si>
    <t>4.88</t>
  </si>
  <si>
    <t>0.52</t>
  </si>
  <si>
    <t>11</t>
  </si>
  <si>
    <t>24.45</t>
  </si>
  <si>
    <t>4.32</t>
  </si>
  <si>
    <t>0.45</t>
  </si>
  <si>
    <t>7</t>
  </si>
  <si>
    <t>13</t>
  </si>
  <si>
    <t>21.54</t>
  </si>
  <si>
    <t>4.05</t>
  </si>
  <si>
    <t>0.63</t>
  </si>
  <si>
    <t>41.65</t>
  </si>
  <si>
    <t>8.74</t>
  </si>
  <si>
    <t>2.87</t>
  </si>
  <si>
    <t>8</t>
  </si>
  <si>
    <t>29.22</t>
  </si>
  <si>
    <t>8.39</t>
  </si>
  <si>
    <t>1.58</t>
  </si>
  <si>
    <t>2.44</t>
  </si>
  <si>
    <t>0.2</t>
  </si>
  <si>
    <t>15.02</t>
  </si>
  <si>
    <t>2.47</t>
  </si>
  <si>
    <t>1.61</t>
  </si>
  <si>
    <t>9</t>
  </si>
  <si>
    <t>35.93</t>
  </si>
  <si>
    <t>5.8</t>
  </si>
  <si>
    <t>0.41</t>
  </si>
  <si>
    <t>23.44</t>
  </si>
  <si>
    <t>0.92</t>
  </si>
  <si>
    <t>0.26</t>
  </si>
  <si>
    <t>28.77</t>
  </si>
  <si>
    <t>3.28</t>
  </si>
  <si>
    <t>22804.73</t>
  </si>
  <si>
    <t>2.93</t>
  </si>
  <si>
    <t>0.13</t>
  </si>
  <si>
    <t>STRATEGY INDICES</t>
  </si>
  <si>
    <t>18.84</t>
  </si>
  <si>
    <t>3.45</t>
  </si>
  <si>
    <t>2.99</t>
  </si>
  <si>
    <t>24</t>
  </si>
  <si>
    <t>34.99</t>
  </si>
  <si>
    <t>1.65</t>
  </si>
  <si>
    <t>31.61</t>
  </si>
  <si>
    <t>7.74</t>
  </si>
  <si>
    <t>1.64</t>
  </si>
  <si>
    <t>20</t>
  </si>
  <si>
    <t>25.08</t>
  </si>
  <si>
    <t>2.22</t>
  </si>
  <si>
    <t>8.47</t>
  </si>
  <si>
    <t>0.29</t>
  </si>
  <si>
    <t>29</t>
  </si>
  <si>
    <t>25.68</t>
  </si>
  <si>
    <t>3.87</t>
  </si>
  <si>
    <t>1.41</t>
  </si>
  <si>
    <t>28.45</t>
  </si>
  <si>
    <t>4.29</t>
  </si>
  <si>
    <t>1.22</t>
  </si>
  <si>
    <t>22.49</t>
  </si>
  <si>
    <t>4.61</t>
  </si>
  <si>
    <t>2.19</t>
  </si>
  <si>
    <t>32.54</t>
  </si>
  <si>
    <t>8.9</t>
  </si>
  <si>
    <t>1.79</t>
  </si>
  <si>
    <t>7.03</t>
  </si>
  <si>
    <t>1.17</t>
  </si>
  <si>
    <t>23</t>
  </si>
  <si>
    <t>33.81</t>
  </si>
  <si>
    <t>5.93</t>
  </si>
  <si>
    <t>0.42</t>
  </si>
  <si>
    <t>12</t>
  </si>
  <si>
    <t>THEMATIC INDICES</t>
  </si>
  <si>
    <t>15.45</t>
  </si>
  <si>
    <t>2.55</t>
  </si>
  <si>
    <t>18</t>
  </si>
  <si>
    <t>87.35</t>
  </si>
  <si>
    <t>7.14</t>
  </si>
  <si>
    <t>1.35</t>
  </si>
  <si>
    <t>19</t>
  </si>
  <si>
    <t>11.58</t>
  </si>
  <si>
    <t>1.37</t>
  </si>
  <si>
    <t>4.57</t>
  </si>
  <si>
    <t>12.32</t>
  </si>
  <si>
    <t>1.91</t>
  </si>
  <si>
    <t>2.65</t>
  </si>
  <si>
    <t>25.65</t>
  </si>
  <si>
    <t>2.8</t>
  </si>
  <si>
    <t>33.6</t>
  </si>
  <si>
    <t>3.07</t>
  </si>
  <si>
    <t>20.61</t>
  </si>
  <si>
    <t>2.91</t>
  </si>
  <si>
    <t>3003.21</t>
  </si>
  <si>
    <t>6.41</t>
  </si>
  <si>
    <t>2.06</t>
  </si>
  <si>
    <t>8.64</t>
  </si>
  <si>
    <t>1.45</t>
  </si>
  <si>
    <t>4.37</t>
  </si>
  <si>
    <t>17</t>
  </si>
  <si>
    <t>28.84</t>
  </si>
  <si>
    <t>4.75</t>
  </si>
  <si>
    <t>0.86</t>
  </si>
  <si>
    <t>15</t>
  </si>
  <si>
    <t>14</t>
  </si>
  <si>
    <t>31.41</t>
  </si>
  <si>
    <t>5.28</t>
  </si>
  <si>
    <t>1.11</t>
  </si>
  <si>
    <t>FIXED INCOME INDICES</t>
  </si>
  <si>
    <t>Cookies</t>
  </si>
  <si>
    <t>nsit=E8jlgisC5Zasm8n7C492EPh0;nseappid=eyJhbGciOiJIUzI1NiIsInR5cCI6IkpXVCJ9.eyJpc3MiOiJhcGkubnNlIiwiYXVkIjoiYXBpLm5zZSIsImlhdCI6MTYyMjgxOTQ4NSwiZXhwIjoxNjIyODIzMDg1fQ.8RKOJwrgH-_hGtpHY7TdFsH2xaworfGupbudpZWOd8A</t>
  </si>
  <si>
    <t>Monthly</t>
  </si>
  <si>
    <t>Yearly</t>
  </si>
  <si>
    <t>Weekly</t>
  </si>
  <si>
    <t>04-Jun-2020</t>
  </si>
  <si>
    <t>05-May-2021</t>
  </si>
  <si>
    <t>Sector</t>
  </si>
  <si>
    <t xml:space="preserve"> BANK</t>
  </si>
  <si>
    <t xml:space="preserve"> AUTO</t>
  </si>
  <si>
    <t xml:space="preserve"> FINANCIAL SERVICES</t>
  </si>
  <si>
    <t xml:space="preserve"> FMCG</t>
  </si>
  <si>
    <t xml:space="preserve"> IT</t>
  </si>
  <si>
    <t xml:space="preserve"> MEDIA</t>
  </si>
  <si>
    <t xml:space="preserve"> METAL</t>
  </si>
  <si>
    <t xml:space="preserve"> PHARMA</t>
  </si>
  <si>
    <t xml:space="preserve"> PSU BANK</t>
  </si>
  <si>
    <t xml:space="preserve"> PRIVATE BANK</t>
  </si>
  <si>
    <t xml:space="preserve"> REALTY</t>
  </si>
  <si>
    <t xml:space="preserve"> COMMODITIES</t>
  </si>
  <si>
    <t xml:space="preserve"> ENERGY</t>
  </si>
  <si>
    <t xml:space="preserve"> SERVICES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</si>
</sst>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3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0" fontId="0" fillId="3" borderId="1" xfId="0" applyNumberFormat="1" applyFont="1" applyFill="1" applyBorder="1"/>
  </cellXfs>
  <cellStyles count="2">
    <cellStyle name="Normal" xfId="0" builtinId="0"/>
    <cellStyle name="Percent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Sector Updates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22758046761862"/>
          <c:y val="0.10400279258437256"/>
          <c:w val="0.7353409505998767"/>
          <c:h val="0.83094774325710541"/>
        </c:manualLayout>
      </c:layout>
      <c:lineChart>
        <c:grouping val="standard"/>
        <c:varyColors val="0"/>
        <c:ser>
          <c:idx val="0"/>
          <c:order val="0"/>
          <c:tx>
            <c:strRef>
              <c:f>data!$Y$1</c:f>
              <c:strCache>
                <c:ptCount val="1"/>
                <c:pt idx="0">
                  <c:v>Monthly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data!$B$15:$B$26</c:f>
              <c:strCache>
                <c:ptCount val="12"/>
                <c:pt idx="0">
                  <c:v>NIFTY BANK</c:v>
                </c:pt>
                <c:pt idx="1">
                  <c:v>NIFTY AUTO</c:v>
                </c:pt>
                <c:pt idx="2">
                  <c:v>NIFTY FINANCIAL SERVICES</c:v>
                </c:pt>
                <c:pt idx="3">
                  <c:v>NIFTY FINANCIAL SERVICES 25/50</c:v>
                </c:pt>
                <c:pt idx="4">
                  <c:v>NIFTY FMCG</c:v>
                </c:pt>
                <c:pt idx="5">
                  <c:v>NIFTY IT</c:v>
                </c:pt>
                <c:pt idx="6">
                  <c:v>NIFTY MEDIA</c:v>
                </c:pt>
                <c:pt idx="7">
                  <c:v>NIFTY METAL</c:v>
                </c:pt>
                <c:pt idx="8">
                  <c:v>NIFTY PHARMA</c:v>
                </c:pt>
                <c:pt idx="9">
                  <c:v>NIFTY PSU BANK</c:v>
                </c:pt>
                <c:pt idx="10">
                  <c:v>NIFTY PRIVATE BANK</c:v>
                </c:pt>
                <c:pt idx="11">
                  <c:v>NIFTY REALTY</c:v>
                </c:pt>
              </c:strCache>
            </c:strRef>
          </c:cat>
          <c:val>
            <c:numRef>
              <c:f>data!$Y$2:$Y$26</c:f>
              <c:numCache>
                <c:formatCode>General</c:formatCode>
                <c:ptCount val="25"/>
                <c:pt idx="0">
                  <c:v>7.2</c:v>
                </c:pt>
                <c:pt idx="1">
                  <c:v>9.6300000000000008</c:v>
                </c:pt>
                <c:pt idx="2">
                  <c:v>7.57</c:v>
                </c:pt>
                <c:pt idx="3">
                  <c:v>7.73</c:v>
                </c:pt>
                <c:pt idx="4">
                  <c:v>7.9</c:v>
                </c:pt>
                <c:pt idx="5">
                  <c:v>9.92</c:v>
                </c:pt>
                <c:pt idx="6">
                  <c:v>8.77</c:v>
                </c:pt>
                <c:pt idx="7">
                  <c:v>9.9700000000000006</c:v>
                </c:pt>
                <c:pt idx="8">
                  <c:v>-27.42</c:v>
                </c:pt>
                <c:pt idx="9">
                  <c:v>8.24</c:v>
                </c:pt>
                <c:pt idx="10">
                  <c:v>10.77</c:v>
                </c:pt>
                <c:pt idx="11">
                  <c:v>11.07</c:v>
                </c:pt>
                <c:pt idx="12">
                  <c:v>9.09</c:v>
                </c:pt>
                <c:pt idx="13">
                  <c:v>7.65</c:v>
                </c:pt>
                <c:pt idx="14">
                  <c:v>11.33</c:v>
                </c:pt>
                <c:pt idx="15">
                  <c:v>7.63</c:v>
                </c:pt>
                <c:pt idx="16">
                  <c:v>7.8</c:v>
                </c:pt>
                <c:pt idx="17">
                  <c:v>3.66</c:v>
                </c:pt>
                <c:pt idx="18">
                  <c:v>4.6900000000000004</c:v>
                </c:pt>
                <c:pt idx="19">
                  <c:v>18.649999999999999</c:v>
                </c:pt>
                <c:pt idx="20">
                  <c:v>7.42</c:v>
                </c:pt>
                <c:pt idx="21">
                  <c:v>2.34</c:v>
                </c:pt>
                <c:pt idx="22">
                  <c:v>16.2</c:v>
                </c:pt>
                <c:pt idx="23">
                  <c:v>5.59</c:v>
                </c:pt>
                <c:pt idx="24">
                  <c:v>16.690000000000001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D8-4641-9C8B-4BF6EDBC4E31}"/>
            </c:ext>
          </c:extLst>
        </c:ser>
        <c:ser>
          <c:idx val="1"/>
          <c:order val="1"/>
          <c:tx>
            <c:strRef>
              <c:f>data!$Z$1</c:f>
              <c:strCache>
                <c:ptCount val="1"/>
                <c:pt idx="0">
                  <c:v>Yearly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data!$B$15:$B$26</c:f>
              <c:strCache>
                <c:ptCount val="12"/>
                <c:pt idx="0">
                  <c:v>NIFTY BANK</c:v>
                </c:pt>
                <c:pt idx="1">
                  <c:v>NIFTY AUTO</c:v>
                </c:pt>
                <c:pt idx="2">
                  <c:v>NIFTY FINANCIAL SERVICES</c:v>
                </c:pt>
                <c:pt idx="3">
                  <c:v>NIFTY FINANCIAL SERVICES 25/50</c:v>
                </c:pt>
                <c:pt idx="4">
                  <c:v>NIFTY FMCG</c:v>
                </c:pt>
                <c:pt idx="5">
                  <c:v>NIFTY IT</c:v>
                </c:pt>
                <c:pt idx="6">
                  <c:v>NIFTY MEDIA</c:v>
                </c:pt>
                <c:pt idx="7">
                  <c:v>NIFTY METAL</c:v>
                </c:pt>
                <c:pt idx="8">
                  <c:v>NIFTY PHARMA</c:v>
                </c:pt>
                <c:pt idx="9">
                  <c:v>NIFTY PSU BANK</c:v>
                </c:pt>
                <c:pt idx="10">
                  <c:v>NIFTY PRIVATE BANK</c:v>
                </c:pt>
                <c:pt idx="11">
                  <c:v>NIFTY REALTY</c:v>
                </c:pt>
              </c:strCache>
            </c:strRef>
          </c:cat>
          <c:val>
            <c:numRef>
              <c:f>data!$Z$2:$Z$26</c:f>
              <c:numCache>
                <c:formatCode>General</c:formatCode>
                <c:ptCount val="25"/>
                <c:pt idx="0">
                  <c:v>56.25</c:v>
                </c:pt>
                <c:pt idx="1">
                  <c:v>56.57</c:v>
                </c:pt>
                <c:pt idx="2">
                  <c:v>56.36</c:v>
                </c:pt>
                <c:pt idx="3">
                  <c:v>60.03</c:v>
                </c:pt>
                <c:pt idx="4">
                  <c:v>63.62</c:v>
                </c:pt>
                <c:pt idx="5">
                  <c:v>91.05</c:v>
                </c:pt>
                <c:pt idx="6">
                  <c:v>90.84</c:v>
                </c:pt>
                <c:pt idx="7">
                  <c:v>121.46</c:v>
                </c:pt>
                <c:pt idx="8">
                  <c:v>-46.31</c:v>
                </c:pt>
                <c:pt idx="9">
                  <c:v>88.43</c:v>
                </c:pt>
                <c:pt idx="10">
                  <c:v>135.91</c:v>
                </c:pt>
                <c:pt idx="11">
                  <c:v>116.35</c:v>
                </c:pt>
                <c:pt idx="12">
                  <c:v>96.47</c:v>
                </c:pt>
                <c:pt idx="13">
                  <c:v>73.08</c:v>
                </c:pt>
                <c:pt idx="14">
                  <c:v>64.88</c:v>
                </c:pt>
                <c:pt idx="15">
                  <c:v>65.61</c:v>
                </c:pt>
                <c:pt idx="16">
                  <c:v>0</c:v>
                </c:pt>
                <c:pt idx="17">
                  <c:v>18.62</c:v>
                </c:pt>
                <c:pt idx="18">
                  <c:v>84.56</c:v>
                </c:pt>
                <c:pt idx="19">
                  <c:v>37.78</c:v>
                </c:pt>
                <c:pt idx="20">
                  <c:v>170.62</c:v>
                </c:pt>
                <c:pt idx="21">
                  <c:v>39.93</c:v>
                </c:pt>
                <c:pt idx="22">
                  <c:v>91.98</c:v>
                </c:pt>
                <c:pt idx="23">
                  <c:v>66.45</c:v>
                </c:pt>
                <c:pt idx="24">
                  <c:v>79.28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D8-4641-9C8B-4BF6EDBC4E31}"/>
            </c:ext>
          </c:extLst>
        </c:ser>
        <c:ser>
          <c:idx val="2"/>
          <c:order val="2"/>
          <c:tx>
            <c:strRef>
              <c:f>data!$AA$1</c:f>
              <c:strCache>
                <c:ptCount val="1"/>
                <c:pt idx="0">
                  <c:v>Weekly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20"/>
              <c:layout>
                <c:manualLayout>
                  <c:x val="-8.0040007398973906E-3"/>
                  <c:y val="2.15749766964767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data!$B$15:$B$26</c:f>
              <c:strCache>
                <c:ptCount val="12"/>
                <c:pt idx="0">
                  <c:v>NIFTY BANK</c:v>
                </c:pt>
                <c:pt idx="1">
                  <c:v>NIFTY AUTO</c:v>
                </c:pt>
                <c:pt idx="2">
                  <c:v>NIFTY FINANCIAL SERVICES</c:v>
                </c:pt>
                <c:pt idx="3">
                  <c:v>NIFTY FINANCIAL SERVICES 25/50</c:v>
                </c:pt>
                <c:pt idx="4">
                  <c:v>NIFTY FMCG</c:v>
                </c:pt>
                <c:pt idx="5">
                  <c:v>NIFTY IT</c:v>
                </c:pt>
                <c:pt idx="6">
                  <c:v>NIFTY MEDIA</c:v>
                </c:pt>
                <c:pt idx="7">
                  <c:v>NIFTY METAL</c:v>
                </c:pt>
                <c:pt idx="8">
                  <c:v>NIFTY PHARMA</c:v>
                </c:pt>
                <c:pt idx="9">
                  <c:v>NIFTY PSU BANK</c:v>
                </c:pt>
                <c:pt idx="10">
                  <c:v>NIFTY PRIVATE BANK</c:v>
                </c:pt>
                <c:pt idx="11">
                  <c:v>NIFTY REALTY</c:v>
                </c:pt>
              </c:strCache>
            </c:strRef>
          </c:cat>
          <c:val>
            <c:numRef>
              <c:f>data!$AA$2:$AA$26</c:f>
              <c:numCache>
                <c:formatCode>0.00</c:formatCode>
                <c:ptCount val="25"/>
                <c:pt idx="0">
                  <c:v>1.5198582502194524</c:v>
                </c:pt>
                <c:pt idx="1">
                  <c:v>4.0649080277955774</c:v>
                </c:pt>
                <c:pt idx="2">
                  <c:v>1.8881366870389549</c:v>
                </c:pt>
                <c:pt idx="3">
                  <c:v>2.0702457494806037</c:v>
                </c:pt>
                <c:pt idx="4">
                  <c:v>2.1106117610285802</c:v>
                </c:pt>
                <c:pt idx="5">
                  <c:v>2.9791666666666661</c:v>
                </c:pt>
                <c:pt idx="6">
                  <c:v>3.3333203606913386</c:v>
                </c:pt>
                <c:pt idx="7">
                  <c:v>2.3875774652453385</c:v>
                </c:pt>
                <c:pt idx="8">
                  <c:v>-8.4039649475650116</c:v>
                </c:pt>
                <c:pt idx="9">
                  <c:v>3.0856445953418188</c:v>
                </c:pt>
                <c:pt idx="10">
                  <c:v>2.9693507396224783</c:v>
                </c:pt>
                <c:pt idx="11">
                  <c:v>2.6229631580928059</c:v>
                </c:pt>
                <c:pt idx="12">
                  <c:v>2.9428153706104743</c:v>
                </c:pt>
                <c:pt idx="13">
                  <c:v>0.42741548797788909</c:v>
                </c:pt>
                <c:pt idx="14">
                  <c:v>2.1455246069313372</c:v>
                </c:pt>
                <c:pt idx="15">
                  <c:v>1.5089146605396841</c:v>
                </c:pt>
                <c:pt idx="16">
                  <c:v>2.0492996821056542</c:v>
                </c:pt>
                <c:pt idx="17">
                  <c:v>0.70936214728938296</c:v>
                </c:pt>
                <c:pt idx="18">
                  <c:v>-0.46473815387791939</c:v>
                </c:pt>
                <c:pt idx="19">
                  <c:v>1.8031639367212637</c:v>
                </c:pt>
                <c:pt idx="20">
                  <c:v>5.6054986896108216</c:v>
                </c:pt>
                <c:pt idx="21">
                  <c:v>1.2017281345763298</c:v>
                </c:pt>
                <c:pt idx="22">
                  <c:v>1.9830550098231869</c:v>
                </c:pt>
                <c:pt idx="23">
                  <c:v>0.16655355805446082</c:v>
                </c:pt>
                <c:pt idx="24">
                  <c:v>6.6948130277442619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1D8-4641-9C8B-4BF6EDBC4E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5795824"/>
        <c:axId val="887220560"/>
      </c:lineChart>
      <c:catAx>
        <c:axId val="6557958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220560"/>
        <c:crosses val="autoZero"/>
        <c:auto val="1"/>
        <c:lblAlgn val="ctr"/>
        <c:lblOffset val="100"/>
        <c:noMultiLvlLbl val="0"/>
      </c:catAx>
      <c:valAx>
        <c:axId val="8872205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9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523874</xdr:colOff>
      <xdr:row>4</xdr:row>
      <xdr:rowOff>95250</xdr:rowOff>
    </xdr:from>
    <xdr:to>
      <xdr:col>16</xdr:col>
      <xdr:colOff>328613</xdr:colOff>
      <xdr:row>37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4B13FD-E1D2-4182-94EE-D747C02CE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BB6E2F-D0BD-49A3-9C6D-70BBB5C4DEF2}" autoFormatId="16" applyNumberFormats="0" applyBorderFormats="0" applyFontFormats="0" applyPatternFormats="0" applyAlignmentFormats="0" applyWidthHeightFormats="0">
  <queryTableRefresh nextId="53" unboundColumnsRight="2">
    <queryTableFields count="28">
      <queryTableField id="20" name="key" tableColumnId="20"/>
      <queryTableField id="1" name="index" tableColumnId="1"/>
      <queryTableField id="2" name="indexSymbol" tableColumnId="2"/>
      <queryTableField id="3" name="last" tableColumnId="3"/>
      <queryTableField id="21" name="variation" tableColumnId="21"/>
      <queryTableField id="4" name="percentChange" tableColumnId="4"/>
      <queryTableField id="5" name="open" tableColumnId="5"/>
      <queryTableField id="6" name="high" tableColumnId="6"/>
      <queryTableField id="7" name="low" tableColumnId="7"/>
      <queryTableField id="8" name="previousClose" tableColumnId="8"/>
      <queryTableField id="9" name="yearHigh" tableColumnId="9"/>
      <queryTableField id="10" name="yearLow" tableColumnId="10"/>
      <queryTableField id="22" name="pe" tableColumnId="22"/>
      <queryTableField id="23" name="pb" tableColumnId="23"/>
      <queryTableField id="24" name="dy" tableColumnId="24"/>
      <queryTableField id="25" name="declines" tableColumnId="25"/>
      <queryTableField id="26" name="advances" tableColumnId="26"/>
      <queryTableField id="27" name="unchanged" tableColumnId="27"/>
      <queryTableField id="12" name="date365dAgo" tableColumnId="12"/>
      <queryTableField id="13" name="date30dAgo" tableColumnId="13"/>
      <queryTableField id="15" name="previousDay" tableColumnId="15"/>
      <queryTableField id="16" name="oneWeekAgo" tableColumnId="16"/>
      <queryTableField id="17" name="oneMonthAgo" tableColumnId="17"/>
      <queryTableField id="18" name="oneYearAgo" tableColumnId="18"/>
      <queryTableField id="50" name="Monthly" tableColumnId="28"/>
      <queryTableField id="51" name="Yearly" tableColumnId="29"/>
      <queryTableField id="49" dataBound="0" tableColumnId="19"/>
      <queryTableField id="52" dataBound="0" tableColumnId="11"/>
    </queryTableFields>
    <queryTableDeletedFields count="3">
      <deletedField name="chart365dPath"/>
      <deletedField name="chart30dPath"/>
      <deletedField name="chartToday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79017-D2A8-4032-9351-D48294EBF8B9}" name="allIndices" displayName="allIndices" ref="A1:AB60" tableType="queryTable" totalsRowShown="0">
  <autoFilter ref="A1:AB60" xr:uid="{25923B6E-8E99-43B6-887A-C4C070696CBE}">
    <filterColumn colId="1">
      <filters>
        <filter val="NIFTY AUTO"/>
        <filter val="NIFTY BANK"/>
        <filter val="NIFTY COMMODITIES"/>
        <filter val="NIFTY ENERGY"/>
        <filter val="NIFTY FINANCIAL SERVICES"/>
        <filter val="NIFTY FMCG"/>
        <filter val="NIFTY INFRASTRUCTURE"/>
        <filter val="NIFTY IT"/>
        <filter val="NIFTY MEDIA"/>
        <filter val="NIFTY METAL"/>
        <filter val="NIFTY PHARMA"/>
        <filter val="NIFTY PRIVATE BANK"/>
        <filter val="NIFTY PSU BANK"/>
        <filter val="NIFTY REALTY"/>
        <filter val="NIFTY SERVICES SECTOR"/>
      </filters>
    </filterColumn>
  </autoFilter>
  <tableColumns count="28">
    <tableColumn id="20" xr3:uid="{D5AC0124-46BA-4B70-AFB8-4DA99D2D65AB}" uniqueName="20" name="key" queryTableFieldId="20"/>
    <tableColumn id="1" xr3:uid="{63324B4C-6A32-427B-ADE3-6988C42FA2C0}" uniqueName="1" name="index" queryTableFieldId="1"/>
    <tableColumn id="2" xr3:uid="{D383A365-B364-41A1-B4C3-AA7EB26F390E}" uniqueName="2" name="indexSymbol" queryTableFieldId="2"/>
    <tableColumn id="3" xr3:uid="{E0C75448-97A3-4BBF-95BC-B2FEEBAB5AFD}" uniqueName="3" name="last" queryTableFieldId="3"/>
    <tableColumn id="21" xr3:uid="{3AA86ACB-75DE-4EA5-BE34-A571FBF21D32}" uniqueName="21" name="variation" queryTableFieldId="21"/>
    <tableColumn id="4" xr3:uid="{A1033855-0EE8-469E-9D1D-48757BB6A263}" uniqueName="4" name="percentChange" queryTableFieldId="4"/>
    <tableColumn id="5" xr3:uid="{1A758359-7A8D-4E52-9A41-2613BC0D08D2}" uniqueName="5" name="open" queryTableFieldId="5"/>
    <tableColumn id="6" xr3:uid="{9F0CB2A5-8B0E-45E4-BF93-7A37069E807F}" uniqueName="6" name="high" queryTableFieldId="6"/>
    <tableColumn id="7" xr3:uid="{54AD64CE-1C96-485B-A4F5-EB3930DDF90B}" uniqueName="7" name="low" queryTableFieldId="7"/>
    <tableColumn id="8" xr3:uid="{32592C6D-F36B-4347-9831-178EA95AEF9D}" uniqueName="8" name="previousClose" queryTableFieldId="8"/>
    <tableColumn id="9" xr3:uid="{C02E7136-8AAE-4629-B722-61C30C132EFC}" uniqueName="9" name="yearHigh" queryTableFieldId="9"/>
    <tableColumn id="10" xr3:uid="{A0103B15-8F51-4838-8B0E-61ECD497BE17}" uniqueName="10" name="yearLow" queryTableFieldId="10"/>
    <tableColumn id="22" xr3:uid="{58B840C6-05E7-4C6C-B3B2-035C944C3156}" uniqueName="22" name="pe" queryTableFieldId="22"/>
    <tableColumn id="23" xr3:uid="{A3D80788-22A6-48A8-A909-D77E4C121080}" uniqueName="23" name="pb" queryTableFieldId="23"/>
    <tableColumn id="24" xr3:uid="{66ADFCC7-D7F2-4738-BDE4-3AB36712C467}" uniqueName="24" name="dy" queryTableFieldId="24"/>
    <tableColumn id="25" xr3:uid="{5F30FA5D-29E6-4A51-A484-B0E1773D8D68}" uniqueName="25" name="declines" queryTableFieldId="25"/>
    <tableColumn id="26" xr3:uid="{C5A37CDA-6D24-448E-818A-5385A5E2B9D5}" uniqueName="26" name="advances" queryTableFieldId="26"/>
    <tableColumn id="27" xr3:uid="{6CD69C27-BAEC-4B12-9472-745C3A94C0F7}" uniqueName="27" name="unchanged" queryTableFieldId="27"/>
    <tableColumn id="12" xr3:uid="{2E79B4C9-9A94-4AC3-8849-4885CFA44C71}" uniqueName="12" name="date365dAgo" queryTableFieldId="12"/>
    <tableColumn id="13" xr3:uid="{7CDF9EE5-FB5F-46A3-989C-1717D2526934}" uniqueName="13" name="date30dAgo" queryTableFieldId="13"/>
    <tableColumn id="15" xr3:uid="{7023CF5A-C5C2-4544-AF67-E2AE449B5E01}" uniqueName="15" name="previousDay" queryTableFieldId="15"/>
    <tableColumn id="16" xr3:uid="{871EE350-12F1-40CE-83ED-DD7536CC446C}" uniqueName="16" name="oneWeekAgo" queryTableFieldId="16"/>
    <tableColumn id="17" xr3:uid="{85740771-CFAE-4826-B3DA-E92FAD18B996}" uniqueName="17" name="oneMonthAgo" queryTableFieldId="17"/>
    <tableColumn id="18" xr3:uid="{847F6607-3AC3-4F99-9A61-0AE9C83F230C}" uniqueName="18" name="oneYearAgo" queryTableFieldId="18"/>
    <tableColumn id="28" xr3:uid="{8E23E7F6-404B-4875-BF40-357B78CD1E21}" uniqueName="28" name="Monthly" queryTableFieldId="50"/>
    <tableColumn id="29" xr3:uid="{DB9307B0-DA62-4C30-BA98-60A317A9DA0A}" uniqueName="29" name="Yearly" queryTableFieldId="51"/>
    <tableColumn id="19" xr3:uid="{08F9311E-5350-460A-8AFF-8C2FE6740760}" uniqueName="19" name="Weekly" queryTableFieldId="49" dataDxfId="3">
      <calculatedColumnFormula>(allIndices[[#This Row],[last]]/allIndices[[#This Row],[oneWeekAgo]]-1)*100</calculatedColumnFormula>
    </tableColumn>
    <tableColumn id="11" xr3:uid="{F1C428CB-3FD6-4A58-AD70-2041C4B062FF}" uniqueName="11" name="Sector" queryTableFieldId="52" dataDxfId="4">
      <calculatedColumnFormula>SUBSTITUTE(data!B2,"NIFTY","")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2808CA-EDE2-4B81-A14B-4D729D2B9CDC}" name="Table3" displayName="Table3" ref="A1:A2" totalsRowShown="0">
  <autoFilter ref="A1:A2" xr:uid="{EBAD2AEA-0AB1-4D8C-9A56-57FCE64F0467}"/>
  <tableColumns count="1">
    <tableColumn id="1" xr3:uid="{ACA71AAA-1F6F-46A1-99E8-45933A936C67}" name="Cook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0FA7E-4D22-4DFD-A424-00F639B4B769}" name="SECTOR" displayName="SECTOR" ref="B1:D15" totalsRowShown="0">
  <autoFilter ref="B1:D15" xr:uid="{A2BEACCD-52A4-4626-B9C5-1DD9DAA3BC64}"/>
  <tableColumns count="3">
    <tableColumn id="2" xr3:uid="{05EC7018-CD6E-49D3-9200-D4AC53AFE103}" name="Weekly" dataDxfId="0">
      <calculatedColumnFormula array="1">INDEX(data!$A$1:$AA$260,MATCH($A2,allIndices[[Sector]:[Sector]],0)+1,27)</calculatedColumnFormula>
    </tableColumn>
    <tableColumn id="3" xr3:uid="{F5D266EF-CD58-41BF-AEA4-0F3B12EECAE1}" name="Monthly" dataDxfId="1">
      <calculatedColumnFormula array="1">INDEX(data!$A$1:$AA$260,MATCH($A2,allIndices[[Sector]:[Sector]],0)+1,25)</calculatedColumnFormula>
    </tableColumn>
    <tableColumn id="4" xr3:uid="{ED0E081D-7F05-4D77-B341-060A65A72F5F}" name="Yearly" dataDxfId="2">
      <calculatedColumnFormula array="1">INDEX(data!$A$1:$AA$260,MATCH($A2,allIndices[[Sector]:[Sector]],0)+1,26)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0CF4-FCC2-46E3-BBD6-E7B46A7D5580}">
  <dimension ref="A1:AB60"/>
  <sheetViews>
    <sheetView tabSelected="1" zoomScale="74" workbookViewId="0">
      <pane xSplit="1" topLeftCell="P1" activePane="topRight" state="frozen"/>
      <selection pane="topRight" activeCell="P14" sqref="P14"/>
    </sheetView>
  </sheetViews>
  <sheetFormatPr defaultRowHeight="14.25" x14ac:dyDescent="0.45"/>
  <cols>
    <col min="1" max="1" width="22.265625" customWidth="1"/>
    <col min="2" max="3" width="12.265625" bestFit="1" customWidth="1"/>
    <col min="4" max="4" width="8.796875" bestFit="1" customWidth="1"/>
    <col min="5" max="5" width="11.1328125" bestFit="1" customWidth="1"/>
    <col min="6" max="6" width="12.265625" bestFit="1" customWidth="1"/>
    <col min="7" max="9" width="8.796875" bestFit="1" customWidth="1"/>
    <col min="10" max="10" width="12.265625" bestFit="1" customWidth="1"/>
    <col min="11" max="11" width="11.06640625" bestFit="1" customWidth="1"/>
    <col min="12" max="12" width="10.6640625" bestFit="1" customWidth="1"/>
    <col min="13" max="13" width="8.33203125" bestFit="1" customWidth="1"/>
    <col min="14" max="14" width="6" bestFit="1" customWidth="1"/>
    <col min="15" max="15" width="5.796875" bestFit="1" customWidth="1"/>
    <col min="16" max="16" width="10.3984375" bestFit="1" customWidth="1"/>
    <col min="17" max="17" width="11.3984375" bestFit="1" customWidth="1"/>
    <col min="18" max="24" width="12.265625" bestFit="1" customWidth="1"/>
    <col min="25" max="25" width="10.796875" bestFit="1" customWidth="1"/>
    <col min="26" max="26" width="8.86328125" bestFit="1" customWidth="1"/>
    <col min="27" max="27" width="9.86328125" bestFit="1" customWidth="1"/>
    <col min="28" max="28" width="34.86328125" bestFit="1" customWidth="1"/>
    <col min="29" max="29" width="9.86328125" bestFit="1" customWidth="1"/>
  </cols>
  <sheetData>
    <row r="1" spans="1:28" x14ac:dyDescent="0.45">
      <c r="A1" t="s">
        <v>110</v>
      </c>
      <c r="B1" t="s">
        <v>0</v>
      </c>
      <c r="C1" t="s">
        <v>1</v>
      </c>
      <c r="D1" t="s">
        <v>2</v>
      </c>
      <c r="E1" t="s">
        <v>111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297</v>
      </c>
      <c r="Z1" t="s">
        <v>298</v>
      </c>
      <c r="AA1" t="s">
        <v>299</v>
      </c>
      <c r="AB1" t="s">
        <v>302</v>
      </c>
    </row>
    <row r="2" spans="1:28" x14ac:dyDescent="0.45">
      <c r="A2" t="s">
        <v>118</v>
      </c>
      <c r="B2" t="s">
        <v>16</v>
      </c>
      <c r="C2" t="s">
        <v>16</v>
      </c>
      <c r="D2">
        <v>15670.25</v>
      </c>
      <c r="E2">
        <v>-20.100000000000001</v>
      </c>
      <c r="F2">
        <v>-0.13</v>
      </c>
      <c r="G2">
        <v>15712.5</v>
      </c>
      <c r="H2">
        <v>15733.6</v>
      </c>
      <c r="I2">
        <v>15622.35</v>
      </c>
      <c r="J2">
        <v>15690.35</v>
      </c>
      <c r="K2">
        <v>15733.6</v>
      </c>
      <c r="L2">
        <v>9544.35</v>
      </c>
      <c r="M2" t="s">
        <v>119</v>
      </c>
      <c r="N2" t="s">
        <v>120</v>
      </c>
      <c r="O2" t="s">
        <v>121</v>
      </c>
      <c r="P2" t="s">
        <v>122</v>
      </c>
      <c r="Q2" t="s">
        <v>122</v>
      </c>
      <c r="R2" t="s">
        <v>123</v>
      </c>
      <c r="S2" t="s">
        <v>300</v>
      </c>
      <c r="T2" t="s">
        <v>301</v>
      </c>
      <c r="U2">
        <v>15690.35</v>
      </c>
      <c r="V2">
        <v>15435.65</v>
      </c>
      <c r="W2">
        <v>14617.85</v>
      </c>
      <c r="X2">
        <v>10029.1</v>
      </c>
      <c r="Y2">
        <v>7.2</v>
      </c>
      <c r="Z2">
        <v>56.25</v>
      </c>
      <c r="AA2" s="2">
        <f>(allIndices[[#This Row],[last]]/allIndices[[#This Row],[oneWeekAgo]]-1)*100</f>
        <v>1.5198582502194524</v>
      </c>
      <c r="AB2" t="str">
        <f>SUBSTITUTE(data!B2,"NIFTY","")</f>
        <v xml:space="preserve"> 50</v>
      </c>
    </row>
    <row r="3" spans="1:28" x14ac:dyDescent="0.45">
      <c r="A3" t="s">
        <v>118</v>
      </c>
      <c r="B3" t="s">
        <v>17</v>
      </c>
      <c r="C3" t="s">
        <v>17</v>
      </c>
      <c r="D3">
        <v>38914.5</v>
      </c>
      <c r="E3">
        <v>178.15</v>
      </c>
      <c r="F3">
        <v>0.46</v>
      </c>
      <c r="G3">
        <v>38872.15</v>
      </c>
      <c r="H3">
        <v>38945.1</v>
      </c>
      <c r="I3">
        <v>38696.400000000001</v>
      </c>
      <c r="J3">
        <v>38736.35</v>
      </c>
      <c r="K3">
        <v>38945.1</v>
      </c>
      <c r="L3">
        <v>23907.35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300</v>
      </c>
      <c r="T3" t="s">
        <v>301</v>
      </c>
      <c r="U3">
        <v>38736.35</v>
      </c>
      <c r="V3">
        <v>37394.449999999997</v>
      </c>
      <c r="W3">
        <v>35496.199999999997</v>
      </c>
      <c r="X3">
        <v>24854.799999999999</v>
      </c>
      <c r="Y3">
        <v>9.6300000000000008</v>
      </c>
      <c r="Z3">
        <v>56.57</v>
      </c>
      <c r="AA3" s="2">
        <f>(allIndices[[#This Row],[last]]/allIndices[[#This Row],[oneWeekAgo]]-1)*100</f>
        <v>4.0649080277955774</v>
      </c>
      <c r="AB3" t="str">
        <f>SUBSTITUTE(data!B3,"NIFTY","")</f>
        <v xml:space="preserve"> NEXT 50</v>
      </c>
    </row>
    <row r="4" spans="1:28" x14ac:dyDescent="0.45">
      <c r="A4" t="s">
        <v>118</v>
      </c>
      <c r="B4" t="s">
        <v>18</v>
      </c>
      <c r="C4" t="s">
        <v>18</v>
      </c>
      <c r="D4">
        <v>15945.85</v>
      </c>
      <c r="E4">
        <v>-6.8</v>
      </c>
      <c r="F4">
        <v>-0.04</v>
      </c>
      <c r="G4">
        <v>15980.9</v>
      </c>
      <c r="H4">
        <v>16000</v>
      </c>
      <c r="I4">
        <v>15897.15</v>
      </c>
      <c r="J4">
        <v>15952.65</v>
      </c>
      <c r="K4">
        <v>16000</v>
      </c>
      <c r="L4">
        <v>9719.65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  <c r="R4" t="s">
        <v>129</v>
      </c>
      <c r="S4" t="s">
        <v>300</v>
      </c>
      <c r="T4" t="s">
        <v>301</v>
      </c>
      <c r="U4">
        <v>15952.65</v>
      </c>
      <c r="V4">
        <v>15650.35</v>
      </c>
      <c r="W4">
        <v>14823.2</v>
      </c>
      <c r="X4">
        <v>10198</v>
      </c>
      <c r="Y4">
        <v>7.57</v>
      </c>
      <c r="Z4">
        <v>56.36</v>
      </c>
      <c r="AA4" s="2">
        <f>(allIndices[[#This Row],[last]]/allIndices[[#This Row],[oneWeekAgo]]-1)*100</f>
        <v>1.8881366870389549</v>
      </c>
      <c r="AB4" t="str">
        <f>SUBSTITUTE(data!B4,"NIFTY","")</f>
        <v xml:space="preserve"> 100</v>
      </c>
    </row>
    <row r="5" spans="1:28" x14ac:dyDescent="0.45">
      <c r="A5" t="s">
        <v>118</v>
      </c>
      <c r="B5" t="s">
        <v>19</v>
      </c>
      <c r="C5" t="s">
        <v>19</v>
      </c>
      <c r="D5">
        <v>8302.7000000000007</v>
      </c>
      <c r="E5">
        <v>4.45</v>
      </c>
      <c r="F5">
        <v>0.05</v>
      </c>
      <c r="G5">
        <v>8315.4500000000007</v>
      </c>
      <c r="H5">
        <v>8327.7000000000007</v>
      </c>
      <c r="I5">
        <v>8275.0499999999993</v>
      </c>
      <c r="J5">
        <v>8298.25</v>
      </c>
      <c r="K5">
        <v>8327.7000000000007</v>
      </c>
      <c r="L5">
        <v>4957</v>
      </c>
      <c r="M5" t="s">
        <v>135</v>
      </c>
      <c r="N5" t="s">
        <v>136</v>
      </c>
      <c r="O5" t="s">
        <v>137</v>
      </c>
      <c r="P5" t="s">
        <v>138</v>
      </c>
      <c r="Q5" t="s">
        <v>139</v>
      </c>
      <c r="R5" t="s">
        <v>140</v>
      </c>
      <c r="S5" t="s">
        <v>300</v>
      </c>
      <c r="T5" t="s">
        <v>301</v>
      </c>
      <c r="U5">
        <v>8298.25</v>
      </c>
      <c r="V5">
        <v>8134.3</v>
      </c>
      <c r="W5">
        <v>7707.3</v>
      </c>
      <c r="X5">
        <v>5188.1000000000004</v>
      </c>
      <c r="Y5">
        <v>7.73</v>
      </c>
      <c r="Z5">
        <v>60.03</v>
      </c>
      <c r="AA5" s="2">
        <f>(allIndices[[#This Row],[last]]/allIndices[[#This Row],[oneWeekAgo]]-1)*100</f>
        <v>2.0702457494806037</v>
      </c>
      <c r="AB5" t="str">
        <f>SUBSTITUTE(data!B5,"NIFTY","")</f>
        <v xml:space="preserve"> 200</v>
      </c>
    </row>
    <row r="6" spans="1:28" x14ac:dyDescent="0.45">
      <c r="A6" t="s">
        <v>118</v>
      </c>
      <c r="B6" t="s">
        <v>20</v>
      </c>
      <c r="C6" t="s">
        <v>20</v>
      </c>
      <c r="D6">
        <v>13393.9</v>
      </c>
      <c r="E6">
        <v>13.4</v>
      </c>
      <c r="F6">
        <v>0.1</v>
      </c>
      <c r="G6">
        <v>13412.75</v>
      </c>
      <c r="H6">
        <v>13433.6</v>
      </c>
      <c r="I6">
        <v>13352.15</v>
      </c>
      <c r="J6">
        <v>13380.5</v>
      </c>
      <c r="K6">
        <v>13433.6</v>
      </c>
      <c r="L6">
        <v>7839.15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  <c r="S6" t="s">
        <v>300</v>
      </c>
      <c r="T6" t="s">
        <v>301</v>
      </c>
      <c r="U6">
        <v>13380.5</v>
      </c>
      <c r="V6">
        <v>13117.05</v>
      </c>
      <c r="W6">
        <v>12413</v>
      </c>
      <c r="X6">
        <v>8185.9</v>
      </c>
      <c r="Y6">
        <v>7.9</v>
      </c>
      <c r="Z6">
        <v>63.62</v>
      </c>
      <c r="AA6" s="2">
        <f>(allIndices[[#This Row],[last]]/allIndices[[#This Row],[oneWeekAgo]]-1)*100</f>
        <v>2.1106117610285802</v>
      </c>
      <c r="AB6" t="str">
        <f>SUBSTITUTE(data!B6,"NIFTY","")</f>
        <v xml:space="preserve"> 500</v>
      </c>
    </row>
    <row r="7" spans="1:28" x14ac:dyDescent="0.45">
      <c r="A7" t="s">
        <v>118</v>
      </c>
      <c r="B7" t="s">
        <v>21</v>
      </c>
      <c r="C7" t="s">
        <v>21</v>
      </c>
      <c r="D7">
        <v>7414.5</v>
      </c>
      <c r="E7">
        <v>67.150000000000006</v>
      </c>
      <c r="F7">
        <v>0.91</v>
      </c>
      <c r="G7">
        <v>7363.1</v>
      </c>
      <c r="H7">
        <v>7421</v>
      </c>
      <c r="I7">
        <v>7338.15</v>
      </c>
      <c r="J7">
        <v>7347.35</v>
      </c>
      <c r="K7">
        <v>7421</v>
      </c>
      <c r="L7">
        <v>3776.85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300</v>
      </c>
      <c r="T7" t="s">
        <v>301</v>
      </c>
      <c r="U7">
        <v>7347.35</v>
      </c>
      <c r="V7">
        <v>7200</v>
      </c>
      <c r="W7">
        <v>6745.2</v>
      </c>
      <c r="X7">
        <v>3880.95</v>
      </c>
      <c r="Y7">
        <v>9.92</v>
      </c>
      <c r="Z7">
        <v>91.05</v>
      </c>
      <c r="AA7" s="2">
        <f>(allIndices[[#This Row],[last]]/allIndices[[#This Row],[oneWeekAgo]]-1)*100</f>
        <v>2.9791666666666661</v>
      </c>
      <c r="AB7" t="str">
        <f>SUBSTITUTE(data!B7,"NIFTY","")</f>
        <v xml:space="preserve"> MIDCAP 50</v>
      </c>
    </row>
    <row r="8" spans="1:28" x14ac:dyDescent="0.45">
      <c r="A8" t="s">
        <v>118</v>
      </c>
      <c r="B8" t="s">
        <v>22</v>
      </c>
      <c r="C8" t="s">
        <v>22</v>
      </c>
      <c r="D8">
        <v>26551.599999999999</v>
      </c>
      <c r="E8">
        <v>189.05</v>
      </c>
      <c r="F8">
        <v>0.72</v>
      </c>
      <c r="G8">
        <v>26472.35</v>
      </c>
      <c r="H8">
        <v>26571.85</v>
      </c>
      <c r="I8">
        <v>26365.95</v>
      </c>
      <c r="J8">
        <v>26362.55</v>
      </c>
      <c r="K8">
        <v>26571.85</v>
      </c>
      <c r="L8">
        <v>13576.55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300</v>
      </c>
      <c r="T8" t="s">
        <v>301</v>
      </c>
      <c r="U8">
        <v>26362.55</v>
      </c>
      <c r="V8">
        <v>25695.1</v>
      </c>
      <c r="W8">
        <v>24410.1</v>
      </c>
      <c r="X8">
        <v>13912.8</v>
      </c>
      <c r="Y8">
        <v>8.77</v>
      </c>
      <c r="Z8">
        <v>90.84</v>
      </c>
      <c r="AA8" s="2">
        <f>(allIndices[[#This Row],[last]]/allIndices[[#This Row],[oneWeekAgo]]-1)*100</f>
        <v>3.3333203606913386</v>
      </c>
      <c r="AB8" t="str">
        <f>SUBSTITUTE(data!B8,"NIFTY","")</f>
        <v xml:space="preserve"> MIDCAP 100</v>
      </c>
    </row>
    <row r="9" spans="1:28" x14ac:dyDescent="0.45">
      <c r="A9" t="s">
        <v>118</v>
      </c>
      <c r="B9" t="s">
        <v>23</v>
      </c>
      <c r="C9" t="s">
        <v>24</v>
      </c>
      <c r="D9">
        <v>9475.1</v>
      </c>
      <c r="E9">
        <v>34.75</v>
      </c>
      <c r="F9">
        <v>0.37</v>
      </c>
      <c r="G9">
        <v>9497.2000000000007</v>
      </c>
      <c r="H9">
        <v>9525.35</v>
      </c>
      <c r="I9">
        <v>9465.7999999999993</v>
      </c>
      <c r="J9">
        <v>9440.35</v>
      </c>
      <c r="K9">
        <v>9525.35</v>
      </c>
      <c r="L9">
        <v>4206.55</v>
      </c>
      <c r="M9" t="s">
        <v>159</v>
      </c>
      <c r="N9" t="s">
        <v>160</v>
      </c>
      <c r="O9" t="s">
        <v>161</v>
      </c>
      <c r="P9" t="s">
        <v>162</v>
      </c>
      <c r="Q9" t="s">
        <v>133</v>
      </c>
      <c r="R9" t="s">
        <v>123</v>
      </c>
      <c r="S9" t="s">
        <v>300</v>
      </c>
      <c r="T9" t="s">
        <v>301</v>
      </c>
      <c r="U9">
        <v>9440.35</v>
      </c>
      <c r="V9">
        <v>9254.15</v>
      </c>
      <c r="W9">
        <v>8616.2000000000007</v>
      </c>
      <c r="X9">
        <v>4278.55</v>
      </c>
      <c r="Y9">
        <v>9.9700000000000006</v>
      </c>
      <c r="Z9">
        <v>121.46</v>
      </c>
      <c r="AA9" s="2">
        <f>(allIndices[[#This Row],[last]]/allIndices[[#This Row],[oneWeekAgo]]-1)*100</f>
        <v>2.3875774652453385</v>
      </c>
      <c r="AB9" t="str">
        <f>SUBSTITUTE(data!B9,"NIFTY","")</f>
        <v xml:space="preserve"> SMALLCAP 100</v>
      </c>
    </row>
    <row r="10" spans="1:28" x14ac:dyDescent="0.45">
      <c r="A10" t="s">
        <v>118</v>
      </c>
      <c r="B10" t="s">
        <v>25</v>
      </c>
      <c r="C10" t="s">
        <v>25</v>
      </c>
      <c r="D10">
        <v>15.94</v>
      </c>
      <c r="E10">
        <v>0.2</v>
      </c>
      <c r="F10">
        <v>1.23</v>
      </c>
      <c r="G10">
        <v>15.744999999999999</v>
      </c>
      <c r="H10">
        <v>16.3825</v>
      </c>
      <c r="I10">
        <v>14.942500000000001</v>
      </c>
      <c r="J10">
        <v>15.744999999999999</v>
      </c>
      <c r="K10">
        <v>35.3125</v>
      </c>
      <c r="L10">
        <v>14.0525</v>
      </c>
      <c r="M10" t="s">
        <v>163</v>
      </c>
      <c r="N10" t="s">
        <v>163</v>
      </c>
      <c r="O10" t="s">
        <v>163</v>
      </c>
      <c r="S10" t="s">
        <v>300</v>
      </c>
      <c r="T10" t="s">
        <v>301</v>
      </c>
      <c r="U10">
        <v>15.744999999999999</v>
      </c>
      <c r="V10">
        <v>17.4025</v>
      </c>
      <c r="W10">
        <v>21.962499999999999</v>
      </c>
      <c r="X10">
        <v>29.69</v>
      </c>
      <c r="Y10">
        <v>-27.42</v>
      </c>
      <c r="Z10">
        <v>-46.31</v>
      </c>
      <c r="AA10" s="2">
        <f>(allIndices[[#This Row],[last]]/allIndices[[#This Row],[oneWeekAgo]]-1)*100</f>
        <v>-8.4039649475650116</v>
      </c>
      <c r="AB10" t="str">
        <f>SUBSTITUTE(data!B10,"NIFTY","")</f>
        <v>INDIA VIX</v>
      </c>
    </row>
    <row r="11" spans="1:28" x14ac:dyDescent="0.45">
      <c r="A11" t="s">
        <v>118</v>
      </c>
      <c r="B11" t="s">
        <v>26</v>
      </c>
      <c r="C11" t="s">
        <v>26</v>
      </c>
      <c r="D11">
        <v>9974</v>
      </c>
      <c r="E11">
        <v>66.45</v>
      </c>
      <c r="F11">
        <v>0.67</v>
      </c>
      <c r="G11">
        <v>9949.65</v>
      </c>
      <c r="H11">
        <v>9987.4500000000007</v>
      </c>
      <c r="I11">
        <v>9919.7999999999993</v>
      </c>
      <c r="J11">
        <v>9907.5499999999993</v>
      </c>
      <c r="K11">
        <v>9987.4500000000007</v>
      </c>
      <c r="L11">
        <v>5165.3500000000004</v>
      </c>
      <c r="M11" t="s">
        <v>164</v>
      </c>
      <c r="N11" t="s">
        <v>165</v>
      </c>
      <c r="O11" t="s">
        <v>166</v>
      </c>
      <c r="P11" t="s">
        <v>167</v>
      </c>
      <c r="Q11" t="s">
        <v>168</v>
      </c>
      <c r="R11" t="s">
        <v>140</v>
      </c>
      <c r="S11" t="s">
        <v>300</v>
      </c>
      <c r="T11" t="s">
        <v>301</v>
      </c>
      <c r="U11">
        <v>9907.5499999999993</v>
      </c>
      <c r="V11">
        <v>9675.4500000000007</v>
      </c>
      <c r="W11">
        <v>9214.7999999999993</v>
      </c>
      <c r="X11">
        <v>5293.15</v>
      </c>
      <c r="Y11">
        <v>8.24</v>
      </c>
      <c r="Z11">
        <v>88.43</v>
      </c>
      <c r="AA11" s="2">
        <f>(allIndices[[#This Row],[last]]/allIndices[[#This Row],[oneWeekAgo]]-1)*100</f>
        <v>3.0856445953418188</v>
      </c>
      <c r="AB11" t="str">
        <f>SUBSTITUTE(data!B11,"NIFTY","")</f>
        <v xml:space="preserve"> MIDCAP 150</v>
      </c>
    </row>
    <row r="12" spans="1:28" x14ac:dyDescent="0.45">
      <c r="A12" t="s">
        <v>118</v>
      </c>
      <c r="B12" t="s">
        <v>27</v>
      </c>
      <c r="C12" t="s">
        <v>28</v>
      </c>
      <c r="D12">
        <v>4740.3999999999996</v>
      </c>
      <c r="E12">
        <v>19.5</v>
      </c>
      <c r="F12">
        <v>0.41</v>
      </c>
      <c r="G12">
        <v>4756.3500000000004</v>
      </c>
      <c r="H12">
        <v>4769.95</v>
      </c>
      <c r="I12">
        <v>4734.1000000000004</v>
      </c>
      <c r="J12">
        <v>4720.8999999999996</v>
      </c>
      <c r="K12">
        <v>4769.95</v>
      </c>
      <c r="L12">
        <v>1969.8</v>
      </c>
      <c r="M12" t="s">
        <v>169</v>
      </c>
      <c r="N12" t="s">
        <v>170</v>
      </c>
      <c r="O12" t="s">
        <v>171</v>
      </c>
      <c r="P12" t="s">
        <v>128</v>
      </c>
      <c r="Q12" t="s">
        <v>172</v>
      </c>
      <c r="R12" t="s">
        <v>123</v>
      </c>
      <c r="S12" t="s">
        <v>300</v>
      </c>
      <c r="T12" t="s">
        <v>301</v>
      </c>
      <c r="U12">
        <v>4720.8999999999996</v>
      </c>
      <c r="V12">
        <v>4603.7</v>
      </c>
      <c r="W12">
        <v>4279.3999999999996</v>
      </c>
      <c r="X12">
        <v>2009.45</v>
      </c>
      <c r="Y12">
        <v>10.77</v>
      </c>
      <c r="Z12">
        <v>135.91</v>
      </c>
      <c r="AA12" s="2">
        <f>(allIndices[[#This Row],[last]]/allIndices[[#This Row],[oneWeekAgo]]-1)*100</f>
        <v>2.9693507396224783</v>
      </c>
      <c r="AB12" t="str">
        <f>SUBSTITUTE(data!B12,"NIFTY","")</f>
        <v xml:space="preserve"> SMALLCAP 50</v>
      </c>
    </row>
    <row r="13" spans="1:28" x14ac:dyDescent="0.45">
      <c r="A13" t="s">
        <v>118</v>
      </c>
      <c r="B13" t="s">
        <v>29</v>
      </c>
      <c r="C13" t="s">
        <v>30</v>
      </c>
      <c r="D13">
        <v>8181</v>
      </c>
      <c r="E13">
        <v>42.2</v>
      </c>
      <c r="F13">
        <v>0.52</v>
      </c>
      <c r="G13">
        <v>8187.85</v>
      </c>
      <c r="H13">
        <v>8206.2999999999993</v>
      </c>
      <c r="I13">
        <v>8167.5</v>
      </c>
      <c r="J13">
        <v>8138.8</v>
      </c>
      <c r="K13">
        <v>8206.2999999999993</v>
      </c>
      <c r="L13">
        <v>3720.5</v>
      </c>
      <c r="M13" t="s">
        <v>173</v>
      </c>
      <c r="N13" t="s">
        <v>174</v>
      </c>
      <c r="O13" t="s">
        <v>175</v>
      </c>
      <c r="P13" t="s">
        <v>176</v>
      </c>
      <c r="Q13" t="s">
        <v>177</v>
      </c>
      <c r="R13" t="s">
        <v>123</v>
      </c>
      <c r="S13" t="s">
        <v>300</v>
      </c>
      <c r="T13" t="s">
        <v>301</v>
      </c>
      <c r="U13">
        <v>8138.8</v>
      </c>
      <c r="V13">
        <v>7971.9</v>
      </c>
      <c r="W13">
        <v>7365.75</v>
      </c>
      <c r="X13">
        <v>3781.4</v>
      </c>
      <c r="Y13">
        <v>11.07</v>
      </c>
      <c r="Z13">
        <v>116.35</v>
      </c>
      <c r="AA13" s="2">
        <f>(allIndices[[#This Row],[last]]/allIndices[[#This Row],[oneWeekAgo]]-1)*100</f>
        <v>2.6229631580928059</v>
      </c>
      <c r="AB13" t="str">
        <f>SUBSTITUTE(data!B13,"NIFTY","")</f>
        <v xml:space="preserve"> SMALLCAP 250</v>
      </c>
    </row>
    <row r="14" spans="1:28" x14ac:dyDescent="0.45">
      <c r="A14" t="s">
        <v>118</v>
      </c>
      <c r="B14" t="s">
        <v>31</v>
      </c>
      <c r="C14" t="s">
        <v>32</v>
      </c>
      <c r="D14">
        <v>9329.4500000000007</v>
      </c>
      <c r="E14">
        <v>57.85</v>
      </c>
      <c r="F14">
        <v>0.62</v>
      </c>
      <c r="G14">
        <v>9316.1</v>
      </c>
      <c r="H14">
        <v>9344.15</v>
      </c>
      <c r="I14">
        <v>9290.65</v>
      </c>
      <c r="J14">
        <v>9271.6</v>
      </c>
      <c r="K14">
        <v>9344.15</v>
      </c>
      <c r="L14">
        <v>4645.1499999999996</v>
      </c>
      <c r="M14" t="s">
        <v>178</v>
      </c>
      <c r="N14" t="s">
        <v>179</v>
      </c>
      <c r="O14" t="s">
        <v>180</v>
      </c>
      <c r="P14" t="s">
        <v>181</v>
      </c>
      <c r="Q14" t="s">
        <v>182</v>
      </c>
      <c r="R14" t="s">
        <v>140</v>
      </c>
      <c r="S14" t="s">
        <v>300</v>
      </c>
      <c r="T14" t="s">
        <v>301</v>
      </c>
      <c r="U14">
        <v>9271.6</v>
      </c>
      <c r="V14">
        <v>9062.75</v>
      </c>
      <c r="W14">
        <v>8552</v>
      </c>
      <c r="X14">
        <v>4748.6000000000004</v>
      </c>
      <c r="Y14">
        <v>9.09</v>
      </c>
      <c r="Z14">
        <v>96.47</v>
      </c>
      <c r="AA14" s="2">
        <f>(allIndices[[#This Row],[last]]/allIndices[[#This Row],[oneWeekAgo]]-1)*100</f>
        <v>2.9428153706104743</v>
      </c>
      <c r="AB14" t="str">
        <f>SUBSTITUTE(data!B14,"NIFTY","")</f>
        <v xml:space="preserve"> MIDSMALLCAP 400</v>
      </c>
    </row>
    <row r="15" spans="1:28" x14ac:dyDescent="0.45">
      <c r="A15" t="s">
        <v>183</v>
      </c>
      <c r="B15" t="s">
        <v>33</v>
      </c>
      <c r="C15" t="s">
        <v>33</v>
      </c>
      <c r="D15">
        <v>35291.65</v>
      </c>
      <c r="E15">
        <v>-357.35</v>
      </c>
      <c r="F15">
        <v>-1</v>
      </c>
      <c r="G15">
        <v>35657.85</v>
      </c>
      <c r="H15">
        <v>35810.9</v>
      </c>
      <c r="I15">
        <v>35176.15</v>
      </c>
      <c r="J15">
        <v>35649</v>
      </c>
      <c r="K15">
        <v>37708.75</v>
      </c>
      <c r="L15">
        <v>19507.05</v>
      </c>
      <c r="M15" t="s">
        <v>184</v>
      </c>
      <c r="N15" t="s">
        <v>154</v>
      </c>
      <c r="O15" t="s">
        <v>185</v>
      </c>
      <c r="P15" t="s">
        <v>186</v>
      </c>
      <c r="Q15" t="s">
        <v>187</v>
      </c>
      <c r="R15" t="s">
        <v>123</v>
      </c>
      <c r="S15" t="s">
        <v>300</v>
      </c>
      <c r="T15" t="s">
        <v>301</v>
      </c>
      <c r="U15">
        <v>35649</v>
      </c>
      <c r="V15">
        <v>35141.449999999997</v>
      </c>
      <c r="W15">
        <v>32783.699999999997</v>
      </c>
      <c r="X15">
        <v>20390.45</v>
      </c>
      <c r="Y15">
        <v>7.65</v>
      </c>
      <c r="Z15">
        <v>73.08</v>
      </c>
      <c r="AA15" s="1">
        <f>(allIndices[[#This Row],[last]]/allIndices[[#This Row],[oneWeekAgo]]-1)*100</f>
        <v>0.42741548797788909</v>
      </c>
      <c r="AB15" t="str">
        <f>SUBSTITUTE(data!B15,"NIFTY","")</f>
        <v xml:space="preserve"> BANK</v>
      </c>
    </row>
    <row r="16" spans="1:28" x14ac:dyDescent="0.45">
      <c r="A16" t="s">
        <v>183</v>
      </c>
      <c r="B16" t="s">
        <v>34</v>
      </c>
      <c r="C16" t="s">
        <v>34</v>
      </c>
      <c r="D16">
        <v>10735.75</v>
      </c>
      <c r="E16">
        <v>88.1</v>
      </c>
      <c r="F16">
        <v>0.83</v>
      </c>
      <c r="G16">
        <v>10672.85</v>
      </c>
      <c r="H16">
        <v>10749.15</v>
      </c>
      <c r="I16">
        <v>10634.9</v>
      </c>
      <c r="J16">
        <v>10647.65</v>
      </c>
      <c r="K16">
        <v>11093.15</v>
      </c>
      <c r="L16">
        <v>6074.15</v>
      </c>
      <c r="M16" t="s">
        <v>188</v>
      </c>
      <c r="N16" t="s">
        <v>189</v>
      </c>
      <c r="O16" t="s">
        <v>190</v>
      </c>
      <c r="P16" t="s">
        <v>152</v>
      </c>
      <c r="Q16" t="s">
        <v>191</v>
      </c>
      <c r="R16" t="s">
        <v>129</v>
      </c>
      <c r="S16" t="s">
        <v>300</v>
      </c>
      <c r="T16" t="s">
        <v>301</v>
      </c>
      <c r="U16">
        <v>10647.65</v>
      </c>
      <c r="V16">
        <v>10510.25</v>
      </c>
      <c r="W16">
        <v>9643.0499999999993</v>
      </c>
      <c r="X16">
        <v>6511.35</v>
      </c>
      <c r="Y16">
        <v>11.33</v>
      </c>
      <c r="Z16">
        <v>64.88</v>
      </c>
      <c r="AA16" s="1">
        <f>(allIndices[[#This Row],[last]]/allIndices[[#This Row],[oneWeekAgo]]-1)*100</f>
        <v>2.1455246069313372</v>
      </c>
      <c r="AB16" t="str">
        <f>SUBSTITUTE(data!B16,"NIFTY","")</f>
        <v xml:space="preserve"> AUTO</v>
      </c>
    </row>
    <row r="17" spans="1:28" x14ac:dyDescent="0.45">
      <c r="A17" t="s">
        <v>183</v>
      </c>
      <c r="B17" t="s">
        <v>35</v>
      </c>
      <c r="C17" t="s">
        <v>36</v>
      </c>
      <c r="D17">
        <v>16744.2</v>
      </c>
      <c r="E17">
        <v>-36.450000000000003</v>
      </c>
      <c r="F17">
        <v>-0.22</v>
      </c>
      <c r="G17">
        <v>16794.400000000001</v>
      </c>
      <c r="H17">
        <v>16866.3</v>
      </c>
      <c r="I17">
        <v>16677.099999999999</v>
      </c>
      <c r="J17">
        <v>16780.650000000001</v>
      </c>
      <c r="K17">
        <v>17654.45</v>
      </c>
      <c r="L17">
        <v>9585.5</v>
      </c>
      <c r="M17" t="s">
        <v>192</v>
      </c>
      <c r="N17" t="s">
        <v>193</v>
      </c>
      <c r="O17" t="s">
        <v>194</v>
      </c>
      <c r="P17" t="s">
        <v>195</v>
      </c>
      <c r="Q17" t="s">
        <v>196</v>
      </c>
      <c r="R17" t="s">
        <v>123</v>
      </c>
      <c r="S17" t="s">
        <v>300</v>
      </c>
      <c r="T17" t="s">
        <v>301</v>
      </c>
      <c r="U17">
        <v>16780.650000000001</v>
      </c>
      <c r="V17">
        <v>16495.3</v>
      </c>
      <c r="W17">
        <v>15556.9</v>
      </c>
      <c r="X17">
        <v>10110.85</v>
      </c>
      <c r="Y17">
        <v>7.63</v>
      </c>
      <c r="Z17">
        <v>65.61</v>
      </c>
      <c r="AA17" s="1">
        <f>(allIndices[[#This Row],[last]]/allIndices[[#This Row],[oneWeekAgo]]-1)*100</f>
        <v>1.5089146605396841</v>
      </c>
      <c r="AB17" t="str">
        <f>SUBSTITUTE(data!B17,"NIFTY","")</f>
        <v xml:space="preserve"> FINANCIAL SERVICES</v>
      </c>
    </row>
    <row r="18" spans="1:28" x14ac:dyDescent="0.45">
      <c r="A18" t="s">
        <v>183</v>
      </c>
      <c r="B18" t="s">
        <v>37</v>
      </c>
      <c r="C18" t="s">
        <v>38</v>
      </c>
      <c r="D18">
        <v>16644.7</v>
      </c>
      <c r="E18">
        <v>23.85</v>
      </c>
      <c r="F18">
        <v>0.14000000000000001</v>
      </c>
      <c r="G18">
        <v>16646.150000000001</v>
      </c>
      <c r="H18">
        <v>16719.849999999999</v>
      </c>
      <c r="I18">
        <v>16556.099999999999</v>
      </c>
      <c r="J18">
        <v>16620.849999999999</v>
      </c>
      <c r="K18">
        <v>0</v>
      </c>
      <c r="L18">
        <v>0</v>
      </c>
      <c r="M18" t="s">
        <v>197</v>
      </c>
      <c r="N18" t="s">
        <v>198</v>
      </c>
      <c r="O18" t="s">
        <v>199</v>
      </c>
      <c r="P18" t="s">
        <v>195</v>
      </c>
      <c r="Q18" t="s">
        <v>196</v>
      </c>
      <c r="R18" t="s">
        <v>123</v>
      </c>
      <c r="S18" t="s">
        <v>39</v>
      </c>
      <c r="T18" t="s">
        <v>301</v>
      </c>
      <c r="U18">
        <v>16620.849999999999</v>
      </c>
      <c r="V18">
        <v>16310.45</v>
      </c>
      <c r="W18">
        <v>15440.8</v>
      </c>
      <c r="Y18">
        <v>7.8</v>
      </c>
      <c r="Z18" t="s">
        <v>39</v>
      </c>
      <c r="AA18" s="1">
        <f>(allIndices[[#This Row],[last]]/allIndices[[#This Row],[oneWeekAgo]]-1)*100</f>
        <v>2.0492996821056542</v>
      </c>
      <c r="AB18" t="str">
        <f>SUBSTITUTE(data!B18,"NIFTY","")</f>
        <v xml:space="preserve"> FINANCIAL SERVICES 25/50</v>
      </c>
    </row>
    <row r="19" spans="1:28" x14ac:dyDescent="0.45">
      <c r="A19" t="s">
        <v>183</v>
      </c>
      <c r="B19" t="s">
        <v>40</v>
      </c>
      <c r="C19" t="s">
        <v>40</v>
      </c>
      <c r="D19">
        <v>35138</v>
      </c>
      <c r="E19">
        <v>-128.5</v>
      </c>
      <c r="F19">
        <v>-0.36</v>
      </c>
      <c r="G19">
        <v>35330.65</v>
      </c>
      <c r="H19">
        <v>35330.65</v>
      </c>
      <c r="I19">
        <v>35092.1</v>
      </c>
      <c r="J19">
        <v>35266.5</v>
      </c>
      <c r="K19">
        <v>35442.85</v>
      </c>
      <c r="L19">
        <v>28319.1</v>
      </c>
      <c r="M19" t="s">
        <v>200</v>
      </c>
      <c r="N19" t="s">
        <v>201</v>
      </c>
      <c r="O19" t="s">
        <v>202</v>
      </c>
      <c r="P19" t="s">
        <v>203</v>
      </c>
      <c r="Q19" t="s">
        <v>195</v>
      </c>
      <c r="R19" t="s">
        <v>123</v>
      </c>
      <c r="S19" t="s">
        <v>300</v>
      </c>
      <c r="T19" t="s">
        <v>301</v>
      </c>
      <c r="U19">
        <v>35266.5</v>
      </c>
      <c r="V19">
        <v>34890.5</v>
      </c>
      <c r="W19">
        <v>33898</v>
      </c>
      <c r="X19">
        <v>29621.55</v>
      </c>
      <c r="Y19">
        <v>3.66</v>
      </c>
      <c r="Z19">
        <v>18.62</v>
      </c>
      <c r="AA19" s="1">
        <f>(allIndices[[#This Row],[last]]/allIndices[[#This Row],[oneWeekAgo]]-1)*100</f>
        <v>0.70936214728938296</v>
      </c>
      <c r="AB19" t="str">
        <f>SUBSTITUTE(data!B19,"NIFTY","")</f>
        <v xml:space="preserve"> FMCG</v>
      </c>
    </row>
    <row r="20" spans="1:28" x14ac:dyDescent="0.45">
      <c r="A20" t="s">
        <v>183</v>
      </c>
      <c r="B20" t="s">
        <v>41</v>
      </c>
      <c r="C20" t="s">
        <v>41</v>
      </c>
      <c r="D20">
        <v>26996.75</v>
      </c>
      <c r="E20">
        <v>8.85</v>
      </c>
      <c r="F20">
        <v>0.03</v>
      </c>
      <c r="G20">
        <v>27031.599999999999</v>
      </c>
      <c r="H20">
        <v>27167.5</v>
      </c>
      <c r="I20">
        <v>26914.6</v>
      </c>
      <c r="J20">
        <v>26987.9</v>
      </c>
      <c r="K20">
        <v>27524.6</v>
      </c>
      <c r="L20">
        <v>14123.55</v>
      </c>
      <c r="M20" t="s">
        <v>204</v>
      </c>
      <c r="N20" t="s">
        <v>205</v>
      </c>
      <c r="O20" t="s">
        <v>206</v>
      </c>
      <c r="P20" t="s">
        <v>146</v>
      </c>
      <c r="Q20" t="s">
        <v>158</v>
      </c>
      <c r="R20" t="s">
        <v>123</v>
      </c>
      <c r="S20" t="s">
        <v>300</v>
      </c>
      <c r="T20" t="s">
        <v>301</v>
      </c>
      <c r="U20">
        <v>26987.9</v>
      </c>
      <c r="V20">
        <v>27122.799999999999</v>
      </c>
      <c r="W20">
        <v>25786.95</v>
      </c>
      <c r="X20">
        <v>14627.45</v>
      </c>
      <c r="Y20">
        <v>4.6900000000000004</v>
      </c>
      <c r="Z20">
        <v>84.56</v>
      </c>
      <c r="AA20" s="1">
        <f>(allIndices[[#This Row],[last]]/allIndices[[#This Row],[oneWeekAgo]]-1)*100</f>
        <v>-0.46473815387791939</v>
      </c>
      <c r="AB20" t="str">
        <f>SUBSTITUTE(data!B20,"NIFTY","")</f>
        <v xml:space="preserve"> IT</v>
      </c>
    </row>
    <row r="21" spans="1:28" x14ac:dyDescent="0.45">
      <c r="A21" t="s">
        <v>183</v>
      </c>
      <c r="B21" t="s">
        <v>42</v>
      </c>
      <c r="C21" t="s">
        <v>42</v>
      </c>
      <c r="D21">
        <v>1817.95</v>
      </c>
      <c r="E21">
        <v>18.3</v>
      </c>
      <c r="F21">
        <v>1.02</v>
      </c>
      <c r="G21">
        <v>1801.65</v>
      </c>
      <c r="H21">
        <v>1822</v>
      </c>
      <c r="I21">
        <v>1791.6</v>
      </c>
      <c r="J21">
        <v>1799.65</v>
      </c>
      <c r="K21">
        <v>1830.95</v>
      </c>
      <c r="L21">
        <v>1233.5</v>
      </c>
      <c r="N21" t="s">
        <v>207</v>
      </c>
      <c r="O21" t="s">
        <v>208</v>
      </c>
      <c r="P21" t="s">
        <v>152</v>
      </c>
      <c r="Q21" t="s">
        <v>195</v>
      </c>
      <c r="R21" t="s">
        <v>123</v>
      </c>
      <c r="S21" t="s">
        <v>300</v>
      </c>
      <c r="T21" t="s">
        <v>301</v>
      </c>
      <c r="U21">
        <v>1799.65</v>
      </c>
      <c r="V21">
        <v>1785.75</v>
      </c>
      <c r="W21">
        <v>1532.25</v>
      </c>
      <c r="X21">
        <v>1319.45</v>
      </c>
      <c r="Y21">
        <v>18.649999999999999</v>
      </c>
      <c r="Z21">
        <v>37.78</v>
      </c>
      <c r="AA21" s="1">
        <f>(allIndices[[#This Row],[last]]/allIndices[[#This Row],[oneWeekAgo]]-1)*100</f>
        <v>1.8031639367212637</v>
      </c>
      <c r="AB21" t="str">
        <f>SUBSTITUTE(data!B21,"NIFTY","")</f>
        <v xml:space="preserve"> MEDIA</v>
      </c>
    </row>
    <row r="22" spans="1:28" x14ac:dyDescent="0.45">
      <c r="A22" t="s">
        <v>183</v>
      </c>
      <c r="B22" t="s">
        <v>43</v>
      </c>
      <c r="C22" t="s">
        <v>43</v>
      </c>
      <c r="D22">
        <v>5339.15</v>
      </c>
      <c r="E22">
        <v>71.099999999999994</v>
      </c>
      <c r="F22">
        <v>1.35</v>
      </c>
      <c r="G22">
        <v>5259.45</v>
      </c>
      <c r="H22">
        <v>5360.75</v>
      </c>
      <c r="I22">
        <v>5235.5</v>
      </c>
      <c r="J22">
        <v>5268.05</v>
      </c>
      <c r="K22">
        <v>5524.25</v>
      </c>
      <c r="L22">
        <v>1872.4</v>
      </c>
      <c r="M22" t="s">
        <v>209</v>
      </c>
      <c r="N22" t="s">
        <v>210</v>
      </c>
      <c r="O22" t="s">
        <v>211</v>
      </c>
      <c r="P22" t="s">
        <v>146</v>
      </c>
      <c r="Q22" t="s">
        <v>212</v>
      </c>
      <c r="R22" t="s">
        <v>123</v>
      </c>
      <c r="S22" t="s">
        <v>300</v>
      </c>
      <c r="T22" t="s">
        <v>301</v>
      </c>
      <c r="U22">
        <v>5268.05</v>
      </c>
      <c r="V22">
        <v>5055.75</v>
      </c>
      <c r="W22">
        <v>4970.1499999999996</v>
      </c>
      <c r="X22">
        <v>1972.9</v>
      </c>
      <c r="Y22">
        <v>7.42</v>
      </c>
      <c r="Z22">
        <v>170.62</v>
      </c>
      <c r="AA22" s="1">
        <f>(allIndices[[#This Row],[last]]/allIndices[[#This Row],[oneWeekAgo]]-1)*100</f>
        <v>5.6054986896108216</v>
      </c>
      <c r="AB22" t="str">
        <f>SUBSTITUTE(data!B22,"NIFTY","")</f>
        <v xml:space="preserve"> METAL</v>
      </c>
    </row>
    <row r="23" spans="1:28" x14ac:dyDescent="0.45">
      <c r="A23" t="s">
        <v>183</v>
      </c>
      <c r="B23" t="s">
        <v>44</v>
      </c>
      <c r="C23" t="s">
        <v>44</v>
      </c>
      <c r="D23">
        <v>14101.55</v>
      </c>
      <c r="E23">
        <v>-12.85</v>
      </c>
      <c r="F23">
        <v>-0.09</v>
      </c>
      <c r="G23">
        <v>14150.25</v>
      </c>
      <c r="H23">
        <v>14156.65</v>
      </c>
      <c r="I23">
        <v>14050.45</v>
      </c>
      <c r="J23">
        <v>14114.4</v>
      </c>
      <c r="K23">
        <v>14282.9</v>
      </c>
      <c r="L23">
        <v>9687.9500000000007</v>
      </c>
      <c r="M23" t="s">
        <v>213</v>
      </c>
      <c r="N23" t="s">
        <v>214</v>
      </c>
      <c r="O23" t="s">
        <v>215</v>
      </c>
      <c r="P23" t="s">
        <v>195</v>
      </c>
      <c r="Q23" t="s">
        <v>152</v>
      </c>
      <c r="R23" t="s">
        <v>123</v>
      </c>
      <c r="S23" t="s">
        <v>300</v>
      </c>
      <c r="T23" t="s">
        <v>301</v>
      </c>
      <c r="U23">
        <v>14114.4</v>
      </c>
      <c r="V23">
        <v>13934.1</v>
      </c>
      <c r="W23">
        <v>13779.7</v>
      </c>
      <c r="X23">
        <v>10077.85</v>
      </c>
      <c r="Y23">
        <v>2.34</v>
      </c>
      <c r="Z23">
        <v>39.93</v>
      </c>
      <c r="AA23" s="1">
        <f>(allIndices[[#This Row],[last]]/allIndices[[#This Row],[oneWeekAgo]]-1)*100</f>
        <v>1.2017281345763298</v>
      </c>
      <c r="AB23" t="str">
        <f>SUBSTITUTE(data!B23,"NIFTY","")</f>
        <v xml:space="preserve"> PHARMA</v>
      </c>
    </row>
    <row r="24" spans="1:28" x14ac:dyDescent="0.45">
      <c r="A24" t="s">
        <v>183</v>
      </c>
      <c r="B24" t="s">
        <v>45</v>
      </c>
      <c r="C24" t="s">
        <v>45</v>
      </c>
      <c r="D24">
        <v>2491.65</v>
      </c>
      <c r="E24">
        <v>-4.0999999999999996</v>
      </c>
      <c r="F24">
        <v>-0.16</v>
      </c>
      <c r="G24">
        <v>2497.35</v>
      </c>
      <c r="H24">
        <v>2511.9499999999998</v>
      </c>
      <c r="I24">
        <v>2479.1</v>
      </c>
      <c r="J24">
        <v>2495.75</v>
      </c>
      <c r="K24">
        <v>2660.6</v>
      </c>
      <c r="L24">
        <v>1232.55</v>
      </c>
      <c r="M24" t="s">
        <v>216</v>
      </c>
      <c r="N24" t="s">
        <v>217</v>
      </c>
      <c r="O24" t="s">
        <v>218</v>
      </c>
      <c r="P24" t="s">
        <v>140</v>
      </c>
      <c r="Q24" t="s">
        <v>195</v>
      </c>
      <c r="R24" t="s">
        <v>129</v>
      </c>
      <c r="S24" t="s">
        <v>300</v>
      </c>
      <c r="T24" t="s">
        <v>301</v>
      </c>
      <c r="U24">
        <v>2495.75</v>
      </c>
      <c r="V24">
        <v>2443.1999999999998</v>
      </c>
      <c r="W24">
        <v>2144.3000000000002</v>
      </c>
      <c r="X24">
        <v>1297.9000000000001</v>
      </c>
      <c r="Y24">
        <v>16.2</v>
      </c>
      <c r="Z24">
        <v>91.98</v>
      </c>
      <c r="AA24" s="1">
        <f>(allIndices[[#This Row],[last]]/allIndices[[#This Row],[oneWeekAgo]]-1)*100</f>
        <v>1.9830550098231869</v>
      </c>
      <c r="AB24" t="str">
        <f>SUBSTITUTE(data!B24,"NIFTY","")</f>
        <v xml:space="preserve"> PSU BANK</v>
      </c>
    </row>
    <row r="25" spans="1:28" x14ac:dyDescent="0.45">
      <c r="A25" t="s">
        <v>183</v>
      </c>
      <c r="B25" t="s">
        <v>46</v>
      </c>
      <c r="C25" t="s">
        <v>47</v>
      </c>
      <c r="D25">
        <v>18523.349999999999</v>
      </c>
      <c r="E25">
        <v>-150.94999999999999</v>
      </c>
      <c r="F25">
        <v>-0.81</v>
      </c>
      <c r="G25">
        <v>18704.400000000001</v>
      </c>
      <c r="H25">
        <v>18771.75</v>
      </c>
      <c r="I25">
        <v>18450.599999999999</v>
      </c>
      <c r="J25">
        <v>18674.3</v>
      </c>
      <c r="K25">
        <v>20068.55</v>
      </c>
      <c r="L25">
        <v>10702.2</v>
      </c>
      <c r="M25" t="s">
        <v>219</v>
      </c>
      <c r="N25" t="s">
        <v>220</v>
      </c>
      <c r="O25" t="s">
        <v>123</v>
      </c>
      <c r="P25" t="s">
        <v>203</v>
      </c>
      <c r="Q25" t="s">
        <v>187</v>
      </c>
      <c r="R25" t="s">
        <v>123</v>
      </c>
      <c r="S25" t="s">
        <v>300</v>
      </c>
      <c r="T25" t="s">
        <v>301</v>
      </c>
      <c r="U25">
        <v>18674.3</v>
      </c>
      <c r="V25">
        <v>18492.55</v>
      </c>
      <c r="W25">
        <v>17543.05</v>
      </c>
      <c r="X25">
        <v>11128.7</v>
      </c>
      <c r="Y25">
        <v>5.59</v>
      </c>
      <c r="Z25">
        <v>66.45</v>
      </c>
      <c r="AA25" s="1">
        <f>(allIndices[[#This Row],[last]]/allIndices[[#This Row],[oneWeekAgo]]-1)*100</f>
        <v>0.16655355805446082</v>
      </c>
      <c r="AB25" t="str">
        <f>SUBSTITUTE(data!B25,"NIFTY","")</f>
        <v xml:space="preserve"> PRIVATE BANK</v>
      </c>
    </row>
    <row r="26" spans="1:28" x14ac:dyDescent="0.45">
      <c r="A26" t="s">
        <v>183</v>
      </c>
      <c r="B26" t="s">
        <v>48</v>
      </c>
      <c r="C26" t="s">
        <v>48</v>
      </c>
      <c r="D26">
        <v>353.8</v>
      </c>
      <c r="E26">
        <v>1.7</v>
      </c>
      <c r="F26">
        <v>0.48</v>
      </c>
      <c r="G26">
        <v>355.3</v>
      </c>
      <c r="H26">
        <v>356.8</v>
      </c>
      <c r="I26">
        <v>351.4</v>
      </c>
      <c r="J26">
        <v>352.1</v>
      </c>
      <c r="K26">
        <v>365.6</v>
      </c>
      <c r="L26">
        <v>192.4</v>
      </c>
      <c r="M26" t="s">
        <v>221</v>
      </c>
      <c r="N26" t="s">
        <v>222</v>
      </c>
      <c r="O26" t="s">
        <v>223</v>
      </c>
      <c r="P26" t="s">
        <v>158</v>
      </c>
      <c r="Q26" t="s">
        <v>146</v>
      </c>
      <c r="R26" t="s">
        <v>123</v>
      </c>
      <c r="S26" t="s">
        <v>300</v>
      </c>
      <c r="T26" t="s">
        <v>301</v>
      </c>
      <c r="U26">
        <v>352.1</v>
      </c>
      <c r="V26">
        <v>331.6</v>
      </c>
      <c r="W26">
        <v>303.2</v>
      </c>
      <c r="X26">
        <v>197.35</v>
      </c>
      <c r="Y26">
        <v>16.690000000000001</v>
      </c>
      <c r="Z26">
        <v>79.28</v>
      </c>
      <c r="AA26" s="1">
        <f>(allIndices[[#This Row],[last]]/allIndices[[#This Row],[oneWeekAgo]]-1)*100</f>
        <v>6.6948130277442619</v>
      </c>
      <c r="AB26" t="str">
        <f>SUBSTITUTE(data!B26,"NIFTY","")</f>
        <v xml:space="preserve"> REALTY</v>
      </c>
    </row>
    <row r="27" spans="1:28" x14ac:dyDescent="0.45">
      <c r="A27" t="s">
        <v>224</v>
      </c>
      <c r="B27" t="s">
        <v>49</v>
      </c>
      <c r="C27" t="s">
        <v>50</v>
      </c>
      <c r="D27">
        <v>3259.35</v>
      </c>
      <c r="E27">
        <v>9.4</v>
      </c>
      <c r="F27">
        <v>0.28999999999999998</v>
      </c>
      <c r="G27">
        <v>3253.55</v>
      </c>
      <c r="H27">
        <v>3261.15</v>
      </c>
      <c r="I27">
        <v>3246.7</v>
      </c>
      <c r="J27">
        <v>3249.95</v>
      </c>
      <c r="K27">
        <v>3261.15</v>
      </c>
      <c r="L27">
        <v>2122.6999999999998</v>
      </c>
      <c r="M27" t="s">
        <v>225</v>
      </c>
      <c r="N27" t="s">
        <v>226</v>
      </c>
      <c r="O27" t="s">
        <v>227</v>
      </c>
      <c r="P27" t="s">
        <v>122</v>
      </c>
      <c r="Q27" t="s">
        <v>228</v>
      </c>
      <c r="R27" t="s">
        <v>129</v>
      </c>
      <c r="S27" t="s">
        <v>300</v>
      </c>
      <c r="T27" t="s">
        <v>301</v>
      </c>
      <c r="U27">
        <v>3249.95</v>
      </c>
      <c r="V27">
        <v>3212.3</v>
      </c>
      <c r="W27">
        <v>3059.85</v>
      </c>
      <c r="X27">
        <v>2196.1999999999998</v>
      </c>
      <c r="Y27">
        <v>6.52</v>
      </c>
      <c r="Z27">
        <v>48.41</v>
      </c>
      <c r="AA27" s="2">
        <f>(allIndices[[#This Row],[last]]/allIndices[[#This Row],[oneWeekAgo]]-1)*100</f>
        <v>1.4646826261557111</v>
      </c>
      <c r="AB27" t="str">
        <f>SUBSTITUTE(data!B27,"NIFTY","")</f>
        <v xml:space="preserve"> DIVIDEND OPPORTUNITIES 50</v>
      </c>
    </row>
    <row r="28" spans="1:28" x14ac:dyDescent="0.45">
      <c r="A28" t="s">
        <v>224</v>
      </c>
      <c r="B28" t="s">
        <v>51</v>
      </c>
      <c r="C28" t="s">
        <v>52</v>
      </c>
      <c r="D28">
        <v>7535.1</v>
      </c>
      <c r="E28">
        <v>-26.7</v>
      </c>
      <c r="F28">
        <v>-0.35</v>
      </c>
      <c r="G28">
        <v>7575.2</v>
      </c>
      <c r="H28">
        <v>7576.2</v>
      </c>
      <c r="I28">
        <v>7521</v>
      </c>
      <c r="J28">
        <v>7561.8</v>
      </c>
      <c r="K28">
        <v>7694.25</v>
      </c>
      <c r="L28">
        <v>4812.75</v>
      </c>
      <c r="M28" t="s">
        <v>229</v>
      </c>
      <c r="N28" t="s">
        <v>214</v>
      </c>
      <c r="O28" t="s">
        <v>230</v>
      </c>
      <c r="P28" t="s">
        <v>212</v>
      </c>
      <c r="Q28" t="s">
        <v>146</v>
      </c>
      <c r="R28" t="s">
        <v>123</v>
      </c>
      <c r="S28" t="s">
        <v>300</v>
      </c>
      <c r="T28" t="s">
        <v>301</v>
      </c>
      <c r="U28">
        <v>7561.8</v>
      </c>
      <c r="V28">
        <v>7498.15</v>
      </c>
      <c r="W28">
        <v>7207.9</v>
      </c>
      <c r="X28">
        <v>5066.3999999999996</v>
      </c>
      <c r="Y28">
        <v>4.54</v>
      </c>
      <c r="Z28">
        <v>48.73</v>
      </c>
      <c r="AA28" s="2">
        <f>(allIndices[[#This Row],[last]]/allIndices[[#This Row],[oneWeekAgo]]-1)*100</f>
        <v>0.49278822109455334</v>
      </c>
      <c r="AB28" t="str">
        <f>SUBSTITUTE(data!B28,"NIFTY","")</f>
        <v xml:space="preserve"> GROWTH SECTORS 15</v>
      </c>
    </row>
    <row r="29" spans="1:28" x14ac:dyDescent="0.45">
      <c r="A29" t="s">
        <v>224</v>
      </c>
      <c r="B29" t="s">
        <v>53</v>
      </c>
      <c r="C29" t="s">
        <v>54</v>
      </c>
      <c r="D29">
        <v>3547.35</v>
      </c>
      <c r="E29">
        <v>-8.25</v>
      </c>
      <c r="F29">
        <v>-0.23</v>
      </c>
      <c r="G29">
        <v>3558.7</v>
      </c>
      <c r="H29">
        <v>3564.25</v>
      </c>
      <c r="I29">
        <v>3538.55</v>
      </c>
      <c r="J29">
        <v>3555.6</v>
      </c>
      <c r="K29">
        <v>0</v>
      </c>
      <c r="L29">
        <v>0</v>
      </c>
      <c r="M29" t="s">
        <v>231</v>
      </c>
      <c r="N29" t="s">
        <v>232</v>
      </c>
      <c r="O29" t="s">
        <v>233</v>
      </c>
      <c r="P29" t="s">
        <v>234</v>
      </c>
      <c r="Q29" t="s">
        <v>186</v>
      </c>
      <c r="R29" t="s">
        <v>123</v>
      </c>
      <c r="S29" t="s">
        <v>300</v>
      </c>
      <c r="T29" t="s">
        <v>301</v>
      </c>
      <c r="U29">
        <v>3555.6</v>
      </c>
      <c r="V29">
        <v>3495.45</v>
      </c>
      <c r="W29">
        <v>3285.55</v>
      </c>
      <c r="X29">
        <v>2400.8000000000002</v>
      </c>
      <c r="Y29">
        <v>7.97</v>
      </c>
      <c r="Z29">
        <v>47.76</v>
      </c>
      <c r="AA29" s="2">
        <f>(allIndices[[#This Row],[last]]/allIndices[[#This Row],[oneWeekAgo]]-1)*100</f>
        <v>1.4847873664335154</v>
      </c>
      <c r="AB29" t="str">
        <f>SUBSTITUTE(data!B29,"NIFTY","")</f>
        <v>100 QUALITY 30</v>
      </c>
    </row>
    <row r="30" spans="1:28" x14ac:dyDescent="0.45">
      <c r="A30" t="s">
        <v>224</v>
      </c>
      <c r="B30" t="s">
        <v>55</v>
      </c>
      <c r="C30" t="s">
        <v>55</v>
      </c>
      <c r="D30">
        <v>7838.2</v>
      </c>
      <c r="E30">
        <v>16.95</v>
      </c>
      <c r="F30">
        <v>0.22</v>
      </c>
      <c r="G30">
        <v>7833</v>
      </c>
      <c r="H30">
        <v>7846.3</v>
      </c>
      <c r="I30">
        <v>7812</v>
      </c>
      <c r="J30">
        <v>7821.25</v>
      </c>
      <c r="K30">
        <v>7846.3</v>
      </c>
      <c r="L30">
        <v>4758.55</v>
      </c>
      <c r="M30" t="s">
        <v>235</v>
      </c>
      <c r="N30" t="s">
        <v>136</v>
      </c>
      <c r="O30" t="s">
        <v>236</v>
      </c>
      <c r="P30" t="s">
        <v>186</v>
      </c>
      <c r="Q30" t="s">
        <v>186</v>
      </c>
      <c r="R30" t="s">
        <v>123</v>
      </c>
      <c r="S30" t="s">
        <v>300</v>
      </c>
      <c r="T30" t="s">
        <v>301</v>
      </c>
      <c r="U30">
        <v>7821.25</v>
      </c>
      <c r="V30">
        <v>7775.7</v>
      </c>
      <c r="W30">
        <v>7458.85</v>
      </c>
      <c r="X30">
        <v>4976.3</v>
      </c>
      <c r="Y30">
        <v>5.09</v>
      </c>
      <c r="Z30">
        <v>57.51</v>
      </c>
      <c r="AA30" s="2">
        <f>(allIndices[[#This Row],[last]]/allIndices[[#This Row],[oneWeekAgo]]-1)*100</f>
        <v>0.80378615430121148</v>
      </c>
      <c r="AB30" t="str">
        <f>SUBSTITUTE(data!B30,"NIFTY","")</f>
        <v>50 VALUE 20</v>
      </c>
    </row>
    <row r="31" spans="1:28" x14ac:dyDescent="0.45">
      <c r="A31" t="s">
        <v>224</v>
      </c>
      <c r="B31" t="s">
        <v>56</v>
      </c>
      <c r="C31" t="s">
        <v>57</v>
      </c>
      <c r="D31">
        <v>9925.7000000000007</v>
      </c>
      <c r="E31">
        <v>-26.35</v>
      </c>
      <c r="F31">
        <v>-0.26</v>
      </c>
      <c r="G31">
        <v>9979.35</v>
      </c>
      <c r="H31">
        <v>10005.75</v>
      </c>
      <c r="I31">
        <v>9865.1</v>
      </c>
      <c r="J31">
        <v>9952.0499999999993</v>
      </c>
      <c r="K31">
        <v>10005.75</v>
      </c>
      <c r="L31">
        <v>3828.05</v>
      </c>
      <c r="M31" t="s">
        <v>163</v>
      </c>
      <c r="N31" t="s">
        <v>163</v>
      </c>
      <c r="O31" t="s">
        <v>163</v>
      </c>
      <c r="S31" t="s">
        <v>300</v>
      </c>
      <c r="T31" t="s">
        <v>301</v>
      </c>
      <c r="U31">
        <v>9952.0499999999993</v>
      </c>
      <c r="V31">
        <v>9606.4500000000007</v>
      </c>
      <c r="W31">
        <v>8638.7000000000007</v>
      </c>
      <c r="X31">
        <v>4238.3500000000004</v>
      </c>
      <c r="Y31">
        <v>14.9</v>
      </c>
      <c r="Z31">
        <v>134.19</v>
      </c>
      <c r="AA31" s="2">
        <f>(allIndices[[#This Row],[last]]/allIndices[[#This Row],[oneWeekAgo]]-1)*100</f>
        <v>3.3232879992088682</v>
      </c>
      <c r="AB31" t="str">
        <f>SUBSTITUTE(data!B31,"NIFTY","")</f>
        <v>50 TR 2X LEVERAGE</v>
      </c>
    </row>
    <row r="32" spans="1:28" x14ac:dyDescent="0.45">
      <c r="A32" t="s">
        <v>224</v>
      </c>
      <c r="B32" t="s">
        <v>58</v>
      </c>
      <c r="C32" t="s">
        <v>59</v>
      </c>
      <c r="D32">
        <v>7401.1</v>
      </c>
      <c r="E32">
        <v>-19.649999999999999</v>
      </c>
      <c r="F32">
        <v>-0.26</v>
      </c>
      <c r="G32">
        <v>7441.05</v>
      </c>
      <c r="H32">
        <v>7460.75</v>
      </c>
      <c r="I32">
        <v>7355.9</v>
      </c>
      <c r="J32">
        <v>7420.75</v>
      </c>
      <c r="K32">
        <v>7460.75</v>
      </c>
      <c r="L32">
        <v>2917</v>
      </c>
      <c r="M32" t="s">
        <v>163</v>
      </c>
      <c r="N32" t="s">
        <v>163</v>
      </c>
      <c r="O32" t="s">
        <v>163</v>
      </c>
      <c r="S32" t="s">
        <v>300</v>
      </c>
      <c r="T32" t="s">
        <v>301</v>
      </c>
      <c r="U32">
        <v>7420.75</v>
      </c>
      <c r="V32">
        <v>7186.7</v>
      </c>
      <c r="W32">
        <v>6466.7</v>
      </c>
      <c r="X32">
        <v>3230</v>
      </c>
      <c r="Y32">
        <v>14.45</v>
      </c>
      <c r="Z32">
        <v>129.13999999999999</v>
      </c>
      <c r="AA32" s="2">
        <f>(allIndices[[#This Row],[last]]/allIndices[[#This Row],[oneWeekAgo]]-1)*100</f>
        <v>2.9832885747283155</v>
      </c>
      <c r="AB32" t="str">
        <f>SUBSTITUTE(data!B32,"NIFTY","")</f>
        <v>50 PR 2X LEVERAGE</v>
      </c>
    </row>
    <row r="33" spans="1:28" x14ac:dyDescent="0.45">
      <c r="A33" t="s">
        <v>224</v>
      </c>
      <c r="B33" t="s">
        <v>60</v>
      </c>
      <c r="C33" t="s">
        <v>61</v>
      </c>
      <c r="D33">
        <v>241.95</v>
      </c>
      <c r="E33">
        <v>0.35</v>
      </c>
      <c r="F33">
        <v>0.14000000000000001</v>
      </c>
      <c r="G33">
        <v>241.3</v>
      </c>
      <c r="H33">
        <v>242.7</v>
      </c>
      <c r="I33">
        <v>240.95</v>
      </c>
      <c r="J33">
        <v>241.6</v>
      </c>
      <c r="K33">
        <v>400.55</v>
      </c>
      <c r="L33">
        <v>240.95</v>
      </c>
      <c r="M33" t="s">
        <v>163</v>
      </c>
      <c r="N33" t="s">
        <v>163</v>
      </c>
      <c r="O33" t="s">
        <v>163</v>
      </c>
      <c r="S33" t="s">
        <v>300</v>
      </c>
      <c r="T33" t="s">
        <v>301</v>
      </c>
      <c r="U33">
        <v>241.6</v>
      </c>
      <c r="V33">
        <v>245.9</v>
      </c>
      <c r="W33">
        <v>259.55</v>
      </c>
      <c r="X33">
        <v>381.7</v>
      </c>
      <c r="Y33">
        <v>-6.78</v>
      </c>
      <c r="Z33">
        <v>-36.61</v>
      </c>
      <c r="AA33" s="2">
        <f>(allIndices[[#This Row],[last]]/allIndices[[#This Row],[oneWeekAgo]]-1)*100</f>
        <v>-1.606344042293617</v>
      </c>
      <c r="AB33" t="str">
        <f>SUBSTITUTE(data!B33,"NIFTY","")</f>
        <v>50 TR 1X INVERSE</v>
      </c>
    </row>
    <row r="34" spans="1:28" x14ac:dyDescent="0.45">
      <c r="A34" t="s">
        <v>224</v>
      </c>
      <c r="B34" t="s">
        <v>62</v>
      </c>
      <c r="C34" t="s">
        <v>63</v>
      </c>
      <c r="D34">
        <v>280.05</v>
      </c>
      <c r="E34">
        <v>0.4</v>
      </c>
      <c r="F34">
        <v>0.14000000000000001</v>
      </c>
      <c r="G34">
        <v>279.3</v>
      </c>
      <c r="H34">
        <v>280.89999999999998</v>
      </c>
      <c r="I34">
        <v>278.95</v>
      </c>
      <c r="J34">
        <v>279.64999999999998</v>
      </c>
      <c r="K34">
        <v>458.55</v>
      </c>
      <c r="L34">
        <v>278.95</v>
      </c>
      <c r="M34" t="s">
        <v>163</v>
      </c>
      <c r="N34" t="s">
        <v>163</v>
      </c>
      <c r="O34" t="s">
        <v>163</v>
      </c>
      <c r="S34" t="s">
        <v>300</v>
      </c>
      <c r="T34" t="s">
        <v>301</v>
      </c>
      <c r="U34">
        <v>279.64999999999998</v>
      </c>
      <c r="V34">
        <v>284.14999999999998</v>
      </c>
      <c r="W34">
        <v>299.85000000000002</v>
      </c>
      <c r="X34">
        <v>436.95</v>
      </c>
      <c r="Y34">
        <v>-6.6</v>
      </c>
      <c r="Z34">
        <v>-35.909999999999997</v>
      </c>
      <c r="AA34" s="2">
        <f>(allIndices[[#This Row],[last]]/allIndices[[#This Row],[oneWeekAgo]]-1)*100</f>
        <v>-1.4428998768256096</v>
      </c>
      <c r="AB34" t="str">
        <f>SUBSTITUTE(data!B34,"NIFTY","")</f>
        <v>50 PR 1X INVERSE</v>
      </c>
    </row>
    <row r="35" spans="1:28" x14ac:dyDescent="0.45">
      <c r="A35" t="s">
        <v>224</v>
      </c>
      <c r="B35" t="s">
        <v>64</v>
      </c>
      <c r="C35" t="s">
        <v>65</v>
      </c>
      <c r="D35">
        <v>37.380000000000003</v>
      </c>
      <c r="E35">
        <v>0</v>
      </c>
      <c r="F35">
        <v>0</v>
      </c>
      <c r="G35">
        <v>37.380000000000003</v>
      </c>
      <c r="H35">
        <v>37.380000000000003</v>
      </c>
      <c r="I35">
        <v>37.380000000000003</v>
      </c>
      <c r="J35">
        <v>37.380000000000003</v>
      </c>
      <c r="K35">
        <v>0</v>
      </c>
      <c r="L35">
        <v>0</v>
      </c>
      <c r="M35" t="s">
        <v>163</v>
      </c>
      <c r="N35" t="s">
        <v>163</v>
      </c>
      <c r="O35" t="s">
        <v>163</v>
      </c>
      <c r="S35" t="s">
        <v>300</v>
      </c>
      <c r="T35" t="s">
        <v>301</v>
      </c>
      <c r="U35">
        <v>37.380000000000003</v>
      </c>
      <c r="V35">
        <v>11.4</v>
      </c>
      <c r="W35">
        <v>6.67</v>
      </c>
      <c r="X35">
        <v>11.71</v>
      </c>
      <c r="Y35">
        <v>460.42</v>
      </c>
      <c r="Z35">
        <v>219.21</v>
      </c>
      <c r="AA35" s="2">
        <f>(allIndices[[#This Row],[last]]/allIndices[[#This Row],[oneWeekAgo]]-1)*100</f>
        <v>227.89473684210529</v>
      </c>
      <c r="AB35" t="str">
        <f>SUBSTITUTE(data!B35,"NIFTY","")</f>
        <v>50 DIVIDEND POINTS</v>
      </c>
    </row>
    <row r="36" spans="1:28" x14ac:dyDescent="0.45">
      <c r="A36" t="s">
        <v>224</v>
      </c>
      <c r="B36" t="s">
        <v>66</v>
      </c>
      <c r="C36" t="s">
        <v>66</v>
      </c>
      <c r="D36">
        <v>27226.5</v>
      </c>
      <c r="E36">
        <v>208.3</v>
      </c>
      <c r="F36">
        <v>0.77</v>
      </c>
      <c r="G36">
        <v>27228.65</v>
      </c>
      <c r="H36">
        <v>27289.599999999999</v>
      </c>
      <c r="I36">
        <v>27096.400000000001</v>
      </c>
      <c r="J36">
        <v>27018.2</v>
      </c>
      <c r="K36">
        <v>0</v>
      </c>
      <c r="L36">
        <v>0</v>
      </c>
      <c r="N36" t="s">
        <v>237</v>
      </c>
      <c r="O36" t="s">
        <v>238</v>
      </c>
      <c r="P36" t="s">
        <v>234</v>
      </c>
      <c r="Q36" t="s">
        <v>239</v>
      </c>
      <c r="R36" t="s">
        <v>129</v>
      </c>
      <c r="S36" t="s">
        <v>300</v>
      </c>
      <c r="T36" t="s">
        <v>301</v>
      </c>
      <c r="U36">
        <v>27018.2</v>
      </c>
      <c r="V36">
        <v>26096</v>
      </c>
      <c r="W36">
        <v>25032.9</v>
      </c>
      <c r="X36">
        <v>12337.3</v>
      </c>
      <c r="Y36">
        <v>8.76</v>
      </c>
      <c r="Z36">
        <v>120.68</v>
      </c>
      <c r="AA36" s="2">
        <f>(allIndices[[#This Row],[last]]/allIndices[[#This Row],[oneWeekAgo]]-1)*100</f>
        <v>4.3320815450643702</v>
      </c>
      <c r="AB36" t="str">
        <f>SUBSTITUTE(data!B36,"NIFTY","")</f>
        <v xml:space="preserve"> ALPHA 50</v>
      </c>
    </row>
    <row r="37" spans="1:28" x14ac:dyDescent="0.45">
      <c r="A37" t="s">
        <v>224</v>
      </c>
      <c r="B37" t="s">
        <v>67</v>
      </c>
      <c r="C37" t="s">
        <v>68</v>
      </c>
      <c r="D37">
        <v>17693.8</v>
      </c>
      <c r="E37">
        <v>50.05</v>
      </c>
      <c r="F37">
        <v>0.28000000000000003</v>
      </c>
      <c r="G37">
        <v>17670.099999999999</v>
      </c>
      <c r="H37">
        <v>17711.8</v>
      </c>
      <c r="I37">
        <v>17630.349999999999</v>
      </c>
      <c r="J37">
        <v>17643.75</v>
      </c>
      <c r="K37">
        <v>0</v>
      </c>
      <c r="L37">
        <v>0</v>
      </c>
      <c r="M37" t="s">
        <v>240</v>
      </c>
      <c r="N37" t="s">
        <v>241</v>
      </c>
      <c r="O37" t="s">
        <v>242</v>
      </c>
      <c r="P37" t="s">
        <v>122</v>
      </c>
      <c r="Q37" t="s">
        <v>122</v>
      </c>
      <c r="R37" t="s">
        <v>123</v>
      </c>
      <c r="S37" t="s">
        <v>300</v>
      </c>
      <c r="T37" t="s">
        <v>301</v>
      </c>
      <c r="U37">
        <v>17643.75</v>
      </c>
      <c r="V37">
        <v>17324.8</v>
      </c>
      <c r="W37">
        <v>16416.150000000001</v>
      </c>
      <c r="X37">
        <v>10481.25</v>
      </c>
      <c r="Y37">
        <v>7.78</v>
      </c>
      <c r="Z37">
        <v>68.81</v>
      </c>
      <c r="AA37" s="2">
        <f>(allIndices[[#This Row],[last]]/allIndices[[#This Row],[oneWeekAgo]]-1)*100</f>
        <v>2.1298947173993277</v>
      </c>
      <c r="AB37" t="str">
        <f>SUBSTITUTE(data!B37,"NIFTY","")</f>
        <v>50 EQUAL WEIGHT</v>
      </c>
    </row>
    <row r="38" spans="1:28" x14ac:dyDescent="0.45">
      <c r="A38" t="s">
        <v>224</v>
      </c>
      <c r="B38" t="s">
        <v>69</v>
      </c>
      <c r="C38" t="s">
        <v>70</v>
      </c>
      <c r="D38">
        <v>18926.5</v>
      </c>
      <c r="E38">
        <v>76.349999999999994</v>
      </c>
      <c r="F38">
        <v>0.41</v>
      </c>
      <c r="G38">
        <v>18894.3</v>
      </c>
      <c r="H38">
        <v>18939.599999999999</v>
      </c>
      <c r="I38">
        <v>18846.900000000001</v>
      </c>
      <c r="J38">
        <v>18850.150000000001</v>
      </c>
      <c r="K38">
        <v>0</v>
      </c>
      <c r="L38">
        <v>0</v>
      </c>
      <c r="M38" t="s">
        <v>243</v>
      </c>
      <c r="N38" t="s">
        <v>244</v>
      </c>
      <c r="O38" t="s">
        <v>245</v>
      </c>
      <c r="P38" t="s">
        <v>133</v>
      </c>
      <c r="Q38" t="s">
        <v>134</v>
      </c>
      <c r="R38" t="s">
        <v>129</v>
      </c>
      <c r="S38" t="s">
        <v>300</v>
      </c>
      <c r="T38" t="s">
        <v>301</v>
      </c>
      <c r="U38">
        <v>18850.150000000001</v>
      </c>
      <c r="V38">
        <v>18375.75</v>
      </c>
      <c r="W38">
        <v>17408.95</v>
      </c>
      <c r="X38">
        <v>11406.7</v>
      </c>
      <c r="Y38">
        <v>8.7200000000000006</v>
      </c>
      <c r="Z38">
        <v>65.92</v>
      </c>
      <c r="AA38" s="2">
        <f>(allIndices[[#This Row],[last]]/allIndices[[#This Row],[oneWeekAgo]]-1)*100</f>
        <v>2.9971565786430565</v>
      </c>
      <c r="AB38" t="str">
        <f>SUBSTITUTE(data!B38,"NIFTY","")</f>
        <v>100 EQUAL WEIGHT</v>
      </c>
    </row>
    <row r="39" spans="1:28" x14ac:dyDescent="0.45">
      <c r="A39" t="s">
        <v>224</v>
      </c>
      <c r="B39" t="s">
        <v>71</v>
      </c>
      <c r="C39" t="s">
        <v>72</v>
      </c>
      <c r="D39">
        <v>12116.6</v>
      </c>
      <c r="E39">
        <v>-9.65</v>
      </c>
      <c r="F39">
        <v>-0.08</v>
      </c>
      <c r="G39">
        <v>12135.2</v>
      </c>
      <c r="H39">
        <v>12160.45</v>
      </c>
      <c r="I39">
        <v>12094.6</v>
      </c>
      <c r="J39">
        <v>12126.25</v>
      </c>
      <c r="K39">
        <v>0</v>
      </c>
      <c r="L39">
        <v>0</v>
      </c>
      <c r="M39" t="s">
        <v>246</v>
      </c>
      <c r="N39" t="s">
        <v>247</v>
      </c>
      <c r="O39" t="s">
        <v>248</v>
      </c>
      <c r="P39" t="s">
        <v>234</v>
      </c>
      <c r="Q39" t="s">
        <v>186</v>
      </c>
      <c r="R39" t="s">
        <v>123</v>
      </c>
      <c r="S39" t="s">
        <v>300</v>
      </c>
      <c r="T39" t="s">
        <v>301</v>
      </c>
      <c r="U39">
        <v>12126.25</v>
      </c>
      <c r="V39">
        <v>11950.5</v>
      </c>
      <c r="W39">
        <v>11265.85</v>
      </c>
      <c r="X39">
        <v>8241.1</v>
      </c>
      <c r="Y39">
        <v>7.55</v>
      </c>
      <c r="Z39">
        <v>47.03</v>
      </c>
      <c r="AA39" s="2">
        <f>(allIndices[[#This Row],[last]]/allIndices[[#This Row],[oneWeekAgo]]-1)*100</f>
        <v>1.3899000041839304</v>
      </c>
      <c r="AB39" t="str">
        <f>SUBSTITUTE(data!B39,"NIFTY","")</f>
        <v>100 LOW VOLATILITY 30</v>
      </c>
    </row>
    <row r="40" spans="1:28" x14ac:dyDescent="0.45">
      <c r="A40" t="s">
        <v>224</v>
      </c>
      <c r="B40" t="s">
        <v>73</v>
      </c>
      <c r="C40" t="s">
        <v>74</v>
      </c>
      <c r="D40">
        <v>13145.85</v>
      </c>
      <c r="E40">
        <v>-24.8</v>
      </c>
      <c r="F40">
        <v>-0.19</v>
      </c>
      <c r="G40">
        <v>13178.1</v>
      </c>
      <c r="H40">
        <v>13202.85</v>
      </c>
      <c r="I40">
        <v>13113.3</v>
      </c>
      <c r="J40">
        <v>13170.65</v>
      </c>
      <c r="K40">
        <v>0</v>
      </c>
      <c r="L40">
        <v>0</v>
      </c>
      <c r="M40" t="s">
        <v>249</v>
      </c>
      <c r="N40" t="s">
        <v>250</v>
      </c>
      <c r="O40" t="s">
        <v>251</v>
      </c>
      <c r="P40" t="s">
        <v>234</v>
      </c>
      <c r="Q40" t="s">
        <v>186</v>
      </c>
      <c r="R40" t="s">
        <v>123</v>
      </c>
      <c r="S40" t="s">
        <v>300</v>
      </c>
      <c r="T40" t="s">
        <v>301</v>
      </c>
      <c r="U40">
        <v>13170.65</v>
      </c>
      <c r="V40">
        <v>12958.6</v>
      </c>
      <c r="W40">
        <v>12171.7</v>
      </c>
      <c r="X40">
        <v>9206.35</v>
      </c>
      <c r="Y40">
        <v>8</v>
      </c>
      <c r="Z40">
        <v>42.79</v>
      </c>
      <c r="AA40" s="2">
        <f>(allIndices[[#This Row],[last]]/allIndices[[#This Row],[oneWeekAgo]]-1)*100</f>
        <v>1.4449863411170938</v>
      </c>
      <c r="AB40" t="str">
        <f>SUBSTITUTE(data!B40,"NIFTY","")</f>
        <v>200 QUALITY 30</v>
      </c>
    </row>
    <row r="41" spans="1:28" x14ac:dyDescent="0.45">
      <c r="A41" t="s">
        <v>224</v>
      </c>
      <c r="B41" t="s">
        <v>75</v>
      </c>
      <c r="C41" t="s">
        <v>76</v>
      </c>
      <c r="D41">
        <v>15301.85</v>
      </c>
      <c r="E41">
        <v>-50.5</v>
      </c>
      <c r="F41">
        <v>-0.33</v>
      </c>
      <c r="G41">
        <v>15370.1</v>
      </c>
      <c r="H41">
        <v>15374.55</v>
      </c>
      <c r="I41">
        <v>15281.25</v>
      </c>
      <c r="J41">
        <v>15352.35</v>
      </c>
      <c r="K41">
        <v>0</v>
      </c>
      <c r="L41">
        <v>0</v>
      </c>
      <c r="M41" t="s">
        <v>213</v>
      </c>
      <c r="N41" t="s">
        <v>252</v>
      </c>
      <c r="O41" t="s">
        <v>253</v>
      </c>
      <c r="P41" t="s">
        <v>254</v>
      </c>
      <c r="Q41" t="s">
        <v>195</v>
      </c>
      <c r="R41" t="s">
        <v>123</v>
      </c>
      <c r="S41" t="s">
        <v>39</v>
      </c>
      <c r="T41" t="s">
        <v>301</v>
      </c>
      <c r="U41">
        <v>15352.35</v>
      </c>
      <c r="V41">
        <v>15066</v>
      </c>
      <c r="W41">
        <v>14476.45</v>
      </c>
      <c r="Y41">
        <v>5.7</v>
      </c>
      <c r="Z41" t="s">
        <v>39</v>
      </c>
      <c r="AA41" s="2">
        <f>(allIndices[[#This Row],[last]]/allIndices[[#This Row],[oneWeekAgo]]-1)*100</f>
        <v>1.5654453736891005</v>
      </c>
      <c r="AB41" t="str">
        <f>SUBSTITUTE(data!B41,"NIFTY","")</f>
        <v xml:space="preserve"> ALPHA LOW-VOLATILITY 30</v>
      </c>
    </row>
    <row r="42" spans="1:28" x14ac:dyDescent="0.45">
      <c r="A42" t="s">
        <v>224</v>
      </c>
      <c r="B42" t="s">
        <v>77</v>
      </c>
      <c r="C42" t="s">
        <v>78</v>
      </c>
      <c r="D42">
        <v>17731.599999999999</v>
      </c>
      <c r="E42">
        <v>119.4</v>
      </c>
      <c r="F42">
        <v>0.68</v>
      </c>
      <c r="G42">
        <v>17648.8</v>
      </c>
      <c r="H42">
        <v>17766.05</v>
      </c>
      <c r="I42">
        <v>17582.05</v>
      </c>
      <c r="J42">
        <v>17612.2</v>
      </c>
      <c r="K42">
        <v>0</v>
      </c>
      <c r="L42">
        <v>0</v>
      </c>
      <c r="M42" t="s">
        <v>255</v>
      </c>
      <c r="N42" t="s">
        <v>256</v>
      </c>
      <c r="O42" t="s">
        <v>257</v>
      </c>
      <c r="P42" t="s">
        <v>150</v>
      </c>
      <c r="Q42" t="s">
        <v>258</v>
      </c>
      <c r="R42" t="s">
        <v>187</v>
      </c>
      <c r="S42" t="s">
        <v>39</v>
      </c>
      <c r="T42" t="s">
        <v>301</v>
      </c>
      <c r="U42">
        <v>17612.2</v>
      </c>
      <c r="V42">
        <v>17014.099999999999</v>
      </c>
      <c r="W42">
        <v>16524</v>
      </c>
      <c r="Y42">
        <v>7.31</v>
      </c>
      <c r="Z42" t="s">
        <v>39</v>
      </c>
      <c r="AA42" s="2">
        <f>(allIndices[[#This Row],[last]]/allIndices[[#This Row],[oneWeekAgo]]-1)*100</f>
        <v>4.2170905307950424</v>
      </c>
      <c r="AB42" t="str">
        <f>SUBSTITUTE(data!B42,"NIFTY","")</f>
        <v>200 MOMENTUM 30</v>
      </c>
    </row>
    <row r="43" spans="1:28" x14ac:dyDescent="0.45">
      <c r="A43" t="s">
        <v>259</v>
      </c>
      <c r="B43" t="s">
        <v>79</v>
      </c>
      <c r="C43" t="s">
        <v>79</v>
      </c>
      <c r="D43">
        <v>5206.6000000000004</v>
      </c>
      <c r="E43">
        <v>26.05</v>
      </c>
      <c r="F43">
        <v>0.5</v>
      </c>
      <c r="G43">
        <v>5181.7</v>
      </c>
      <c r="H43">
        <v>5216.6000000000004</v>
      </c>
      <c r="I43">
        <v>5164</v>
      </c>
      <c r="J43">
        <v>5180.55</v>
      </c>
      <c r="K43">
        <v>5216.6000000000004</v>
      </c>
      <c r="L43">
        <v>2690</v>
      </c>
      <c r="M43" t="s">
        <v>260</v>
      </c>
      <c r="N43" t="s">
        <v>261</v>
      </c>
      <c r="O43" t="s">
        <v>230</v>
      </c>
      <c r="P43" t="s">
        <v>258</v>
      </c>
      <c r="Q43" t="s">
        <v>262</v>
      </c>
      <c r="R43" t="s">
        <v>123</v>
      </c>
      <c r="S43" t="s">
        <v>300</v>
      </c>
      <c r="T43" t="s">
        <v>301</v>
      </c>
      <c r="U43">
        <v>5180.55</v>
      </c>
      <c r="V43">
        <v>5046</v>
      </c>
      <c r="W43">
        <v>4763.8</v>
      </c>
      <c r="X43">
        <v>2802.35</v>
      </c>
      <c r="Y43">
        <v>9.3000000000000007</v>
      </c>
      <c r="Z43">
        <v>85.79</v>
      </c>
      <c r="AA43" s="2">
        <f>(allIndices[[#This Row],[last]]/allIndices[[#This Row],[oneWeekAgo]]-1)*100</f>
        <v>3.1827189853349314</v>
      </c>
      <c r="AB43" t="str">
        <f>SUBSTITUTE(data!B43,"NIFTY","")</f>
        <v xml:space="preserve"> COMMODITIES</v>
      </c>
    </row>
    <row r="44" spans="1:28" x14ac:dyDescent="0.45">
      <c r="A44" t="s">
        <v>259</v>
      </c>
      <c r="B44" t="s">
        <v>80</v>
      </c>
      <c r="C44" t="s">
        <v>81</v>
      </c>
      <c r="D44">
        <v>6248.7</v>
      </c>
      <c r="E44">
        <v>-21.8</v>
      </c>
      <c r="F44">
        <v>-0.35</v>
      </c>
      <c r="G44">
        <v>6287.9</v>
      </c>
      <c r="H44">
        <v>6287.9</v>
      </c>
      <c r="I44">
        <v>6237.2</v>
      </c>
      <c r="J44">
        <v>6270.5</v>
      </c>
      <c r="K44">
        <v>6287.9</v>
      </c>
      <c r="L44">
        <v>4480.3999999999996</v>
      </c>
      <c r="M44" t="s">
        <v>263</v>
      </c>
      <c r="N44" t="s">
        <v>264</v>
      </c>
      <c r="O44" t="s">
        <v>265</v>
      </c>
      <c r="P44" t="s">
        <v>266</v>
      </c>
      <c r="Q44" t="s">
        <v>186</v>
      </c>
      <c r="R44" t="s">
        <v>129</v>
      </c>
      <c r="S44" t="s">
        <v>300</v>
      </c>
      <c r="T44" t="s">
        <v>301</v>
      </c>
      <c r="U44">
        <v>6270.5</v>
      </c>
      <c r="V44">
        <v>6158.45</v>
      </c>
      <c r="W44">
        <v>5882</v>
      </c>
      <c r="X44">
        <v>4743.3500000000004</v>
      </c>
      <c r="Y44">
        <v>6.23</v>
      </c>
      <c r="Z44">
        <v>31.74</v>
      </c>
      <c r="AA44" s="2">
        <f>(allIndices[[#This Row],[last]]/allIndices[[#This Row],[oneWeekAgo]]-1)*100</f>
        <v>1.4654661481379172</v>
      </c>
      <c r="AB44" t="str">
        <f>SUBSTITUTE(data!B44,"NIFTY","")</f>
        <v xml:space="preserve"> INDIA CONSUMPTION</v>
      </c>
    </row>
    <row r="45" spans="1:28" x14ac:dyDescent="0.45">
      <c r="A45" t="s">
        <v>259</v>
      </c>
      <c r="B45" t="s">
        <v>82</v>
      </c>
      <c r="C45" t="s">
        <v>82</v>
      </c>
      <c r="D45">
        <v>2038.05</v>
      </c>
      <c r="E45">
        <v>29.2</v>
      </c>
      <c r="F45">
        <v>1.45</v>
      </c>
      <c r="G45">
        <v>2014.4</v>
      </c>
      <c r="H45">
        <v>2042.05</v>
      </c>
      <c r="I45">
        <v>2014.1</v>
      </c>
      <c r="J45">
        <v>2008.85</v>
      </c>
      <c r="K45">
        <v>2070.6</v>
      </c>
      <c r="L45">
        <v>1252.3499999999999</v>
      </c>
      <c r="M45" t="s">
        <v>267</v>
      </c>
      <c r="N45" t="s">
        <v>268</v>
      </c>
      <c r="O45" t="s">
        <v>269</v>
      </c>
      <c r="P45" t="s">
        <v>152</v>
      </c>
      <c r="Q45" t="s">
        <v>212</v>
      </c>
      <c r="R45" t="s">
        <v>123</v>
      </c>
      <c r="S45" t="s">
        <v>300</v>
      </c>
      <c r="T45" t="s">
        <v>301</v>
      </c>
      <c r="U45">
        <v>2008.85</v>
      </c>
      <c r="V45">
        <v>1943.05</v>
      </c>
      <c r="W45">
        <v>1847.15</v>
      </c>
      <c r="X45">
        <v>1436.9</v>
      </c>
      <c r="Y45">
        <v>10.33</v>
      </c>
      <c r="Z45">
        <v>41.84</v>
      </c>
      <c r="AA45" s="2">
        <f>(allIndices[[#This Row],[last]]/allIndices[[#This Row],[oneWeekAgo]]-1)*100</f>
        <v>4.8892205553125345</v>
      </c>
      <c r="AB45" t="str">
        <f>SUBSTITUTE(data!B45,"NIFTY","")</f>
        <v xml:space="preserve"> CPSE</v>
      </c>
    </row>
    <row r="46" spans="1:28" x14ac:dyDescent="0.45">
      <c r="A46" t="s">
        <v>259</v>
      </c>
      <c r="B46" t="s">
        <v>83</v>
      </c>
      <c r="C46" t="s">
        <v>83</v>
      </c>
      <c r="D46">
        <v>20368.05</v>
      </c>
      <c r="E46">
        <v>39.65</v>
      </c>
      <c r="F46">
        <v>0.2</v>
      </c>
      <c r="G46">
        <v>20402.3</v>
      </c>
      <c r="H46">
        <v>20487.8</v>
      </c>
      <c r="I46">
        <v>20285.75</v>
      </c>
      <c r="J46">
        <v>20328.400000000001</v>
      </c>
      <c r="K46">
        <v>20517.2</v>
      </c>
      <c r="L46">
        <v>13269.4</v>
      </c>
      <c r="M46" t="s">
        <v>270</v>
      </c>
      <c r="N46" t="s">
        <v>271</v>
      </c>
      <c r="O46" t="s">
        <v>272</v>
      </c>
      <c r="P46" t="s">
        <v>140</v>
      </c>
      <c r="Q46" t="s">
        <v>140</v>
      </c>
      <c r="R46" t="s">
        <v>123</v>
      </c>
      <c r="S46" t="s">
        <v>300</v>
      </c>
      <c r="T46" t="s">
        <v>301</v>
      </c>
      <c r="U46">
        <v>20328.400000000001</v>
      </c>
      <c r="V46">
        <v>19566.8</v>
      </c>
      <c r="W46">
        <v>18058.8</v>
      </c>
      <c r="X46">
        <v>13704.6</v>
      </c>
      <c r="Y46">
        <v>12.79</v>
      </c>
      <c r="Z46">
        <v>48.62</v>
      </c>
      <c r="AA46" s="2">
        <f>(allIndices[[#This Row],[last]]/allIndices[[#This Row],[oneWeekAgo]]-1)*100</f>
        <v>4.0949465421019182</v>
      </c>
      <c r="AB46" t="str">
        <f>SUBSTITUTE(data!B46,"NIFTY","")</f>
        <v xml:space="preserve"> ENERGY</v>
      </c>
    </row>
    <row r="47" spans="1:28" x14ac:dyDescent="0.45">
      <c r="A47" t="s">
        <v>259</v>
      </c>
      <c r="B47" t="s">
        <v>84</v>
      </c>
      <c r="C47" t="s">
        <v>85</v>
      </c>
      <c r="D47">
        <v>4432.6499999999996</v>
      </c>
      <c r="E47">
        <v>18.2</v>
      </c>
      <c r="F47">
        <v>0.41</v>
      </c>
      <c r="G47">
        <v>4425.6499999999996</v>
      </c>
      <c r="H47">
        <v>4446.7</v>
      </c>
      <c r="I47">
        <v>4409.55</v>
      </c>
      <c r="J47">
        <v>4414.45</v>
      </c>
      <c r="K47">
        <v>4446.7</v>
      </c>
      <c r="L47">
        <v>2813.1</v>
      </c>
      <c r="M47" t="s">
        <v>273</v>
      </c>
      <c r="N47" t="s">
        <v>274</v>
      </c>
      <c r="O47" t="s">
        <v>211</v>
      </c>
      <c r="P47" t="s">
        <v>196</v>
      </c>
      <c r="Q47" t="s">
        <v>150</v>
      </c>
      <c r="R47" t="s">
        <v>129</v>
      </c>
      <c r="S47" t="s">
        <v>300</v>
      </c>
      <c r="T47" t="s">
        <v>301</v>
      </c>
      <c r="U47">
        <v>4414.45</v>
      </c>
      <c r="V47">
        <v>4280.6499999999996</v>
      </c>
      <c r="W47">
        <v>4064.45</v>
      </c>
      <c r="X47">
        <v>2948.8</v>
      </c>
      <c r="Y47">
        <v>9.06</v>
      </c>
      <c r="Z47">
        <v>50.32</v>
      </c>
      <c r="AA47" s="2">
        <f>(allIndices[[#This Row],[last]]/allIndices[[#This Row],[oneWeekAgo]]-1)*100</f>
        <v>3.5508626026421242</v>
      </c>
      <c r="AB47" t="str">
        <f>SUBSTITUTE(data!B47,"NIFTY","")</f>
        <v xml:space="preserve"> INFRASTRUCTURE</v>
      </c>
    </row>
    <row r="48" spans="1:28" x14ac:dyDescent="0.45">
      <c r="A48" t="s">
        <v>259</v>
      </c>
      <c r="B48" t="s">
        <v>86</v>
      </c>
      <c r="C48" t="s">
        <v>87</v>
      </c>
      <c r="D48">
        <v>4017.85</v>
      </c>
      <c r="E48">
        <v>-5.75</v>
      </c>
      <c r="F48">
        <v>-0.14000000000000001</v>
      </c>
      <c r="G48">
        <v>4031.95</v>
      </c>
      <c r="H48">
        <v>4046.4</v>
      </c>
      <c r="I48">
        <v>4005.6</v>
      </c>
      <c r="J48">
        <v>4023.6</v>
      </c>
      <c r="K48">
        <v>4046.4</v>
      </c>
      <c r="L48">
        <v>2392.75</v>
      </c>
      <c r="M48" t="s">
        <v>275</v>
      </c>
      <c r="N48" t="s">
        <v>276</v>
      </c>
      <c r="O48" t="s">
        <v>199</v>
      </c>
      <c r="P48" t="s">
        <v>195</v>
      </c>
      <c r="Q48" t="s">
        <v>203</v>
      </c>
      <c r="R48" t="s">
        <v>123</v>
      </c>
      <c r="S48" t="s">
        <v>300</v>
      </c>
      <c r="T48" t="s">
        <v>301</v>
      </c>
      <c r="U48">
        <v>4023.6</v>
      </c>
      <c r="V48">
        <v>3912.7</v>
      </c>
      <c r="W48">
        <v>3703.4</v>
      </c>
      <c r="X48">
        <v>2485.6999999999998</v>
      </c>
      <c r="Y48">
        <v>8.49</v>
      </c>
      <c r="Z48">
        <v>61.64</v>
      </c>
      <c r="AA48" s="2">
        <f>(allIndices[[#This Row],[last]]/allIndices[[#This Row],[oneWeekAgo]]-1)*100</f>
        <v>2.6874025608914609</v>
      </c>
      <c r="AB48" t="str">
        <f>SUBSTITUTE(data!B48,"NIFTY","")</f>
        <v>100 LIQUID 15</v>
      </c>
    </row>
    <row r="49" spans="1:28" x14ac:dyDescent="0.45">
      <c r="A49" t="s">
        <v>259</v>
      </c>
      <c r="B49" t="s">
        <v>88</v>
      </c>
      <c r="C49" t="s">
        <v>89</v>
      </c>
      <c r="D49">
        <v>6389</v>
      </c>
      <c r="E49">
        <v>77.2</v>
      </c>
      <c r="F49">
        <v>1.22</v>
      </c>
      <c r="G49">
        <v>6317.2</v>
      </c>
      <c r="H49">
        <v>6396.7</v>
      </c>
      <c r="I49">
        <v>6301.8</v>
      </c>
      <c r="J49">
        <v>6311.8</v>
      </c>
      <c r="K49">
        <v>6396.7</v>
      </c>
      <c r="L49">
        <v>3163.3</v>
      </c>
      <c r="M49" t="s">
        <v>277</v>
      </c>
      <c r="N49" t="s">
        <v>278</v>
      </c>
      <c r="O49" t="s">
        <v>217</v>
      </c>
      <c r="P49" t="s">
        <v>140</v>
      </c>
      <c r="Q49" t="s">
        <v>212</v>
      </c>
      <c r="R49" t="s">
        <v>129</v>
      </c>
      <c r="S49" t="s">
        <v>300</v>
      </c>
      <c r="T49" t="s">
        <v>301</v>
      </c>
      <c r="U49">
        <v>6311.8</v>
      </c>
      <c r="V49">
        <v>6167.15</v>
      </c>
      <c r="W49">
        <v>5724.2</v>
      </c>
      <c r="X49">
        <v>3317.4</v>
      </c>
      <c r="Y49">
        <v>11.61</v>
      </c>
      <c r="Z49">
        <v>92.59</v>
      </c>
      <c r="AA49" s="2">
        <f>(allIndices[[#This Row],[last]]/allIndices[[#This Row],[oneWeekAgo]]-1)*100</f>
        <v>3.5972856181542667</v>
      </c>
      <c r="AB49" t="str">
        <f>SUBSTITUTE(data!B49,"NIFTY","")</f>
        <v xml:space="preserve"> MIDCAP LIQUID 15</v>
      </c>
    </row>
    <row r="50" spans="1:28" x14ac:dyDescent="0.45">
      <c r="A50" t="s">
        <v>259</v>
      </c>
      <c r="B50" t="s">
        <v>90</v>
      </c>
      <c r="C50" t="s">
        <v>90</v>
      </c>
      <c r="D50">
        <v>17093.150000000001</v>
      </c>
      <c r="E50">
        <v>5.8</v>
      </c>
      <c r="F50">
        <v>0.03</v>
      </c>
      <c r="G50">
        <v>17111.650000000001</v>
      </c>
      <c r="H50">
        <v>17146.95</v>
      </c>
      <c r="I50">
        <v>17042.099999999999</v>
      </c>
      <c r="J50">
        <v>17087.349999999999</v>
      </c>
      <c r="K50">
        <v>17146.95</v>
      </c>
      <c r="L50">
        <v>12308.8</v>
      </c>
      <c r="M50" t="s">
        <v>279</v>
      </c>
      <c r="N50" t="s">
        <v>280</v>
      </c>
      <c r="O50" t="s">
        <v>281</v>
      </c>
      <c r="P50" t="s">
        <v>150</v>
      </c>
      <c r="Q50" t="s">
        <v>196</v>
      </c>
      <c r="R50" t="s">
        <v>129</v>
      </c>
      <c r="S50" t="s">
        <v>300</v>
      </c>
      <c r="T50" t="s">
        <v>301</v>
      </c>
      <c r="U50">
        <v>17087.349999999999</v>
      </c>
      <c r="V50">
        <v>16767.55</v>
      </c>
      <c r="W50">
        <v>16087.55</v>
      </c>
      <c r="X50">
        <v>12818.8</v>
      </c>
      <c r="Y50">
        <v>6.25</v>
      </c>
      <c r="Z50">
        <v>33.340000000000003</v>
      </c>
      <c r="AA50" s="2">
        <f>(allIndices[[#This Row],[last]]/allIndices[[#This Row],[oneWeekAgo]]-1)*100</f>
        <v>1.9418460061249476</v>
      </c>
      <c r="AB50" t="str">
        <f>SUBSTITUTE(data!B50,"NIFTY","")</f>
        <v xml:space="preserve"> MNC</v>
      </c>
    </row>
    <row r="51" spans="1:28" x14ac:dyDescent="0.45">
      <c r="A51" t="s">
        <v>259</v>
      </c>
      <c r="B51" t="s">
        <v>91</v>
      </c>
      <c r="C51" t="s">
        <v>91</v>
      </c>
      <c r="D51">
        <v>3624.7</v>
      </c>
      <c r="E51">
        <v>44.8</v>
      </c>
      <c r="F51">
        <v>1.25</v>
      </c>
      <c r="G51">
        <v>3585.7</v>
      </c>
      <c r="H51">
        <v>3633.3</v>
      </c>
      <c r="I51">
        <v>3585.15</v>
      </c>
      <c r="J51">
        <v>3579.9</v>
      </c>
      <c r="K51">
        <v>3633.3</v>
      </c>
      <c r="L51">
        <v>2141.1999999999998</v>
      </c>
      <c r="M51" t="s">
        <v>282</v>
      </c>
      <c r="N51" t="s">
        <v>283</v>
      </c>
      <c r="O51" t="s">
        <v>284</v>
      </c>
      <c r="P51" t="s">
        <v>152</v>
      </c>
      <c r="Q51" t="s">
        <v>285</v>
      </c>
      <c r="R51" t="s">
        <v>123</v>
      </c>
      <c r="S51" t="s">
        <v>300</v>
      </c>
      <c r="T51" t="s">
        <v>301</v>
      </c>
      <c r="U51">
        <v>3579.9</v>
      </c>
      <c r="V51">
        <v>3484.7</v>
      </c>
      <c r="W51">
        <v>3239.9</v>
      </c>
      <c r="X51">
        <v>2427.35</v>
      </c>
      <c r="Y51">
        <v>11.88</v>
      </c>
      <c r="Z51">
        <v>49.33</v>
      </c>
      <c r="AA51" s="2">
        <f>(allIndices[[#This Row],[last]]/allIndices[[#This Row],[oneWeekAgo]]-1)*100</f>
        <v>4.0175624874451143</v>
      </c>
      <c r="AB51" t="str">
        <f>SUBSTITUTE(data!B51,"NIFTY","")</f>
        <v xml:space="preserve"> PSE</v>
      </c>
    </row>
    <row r="52" spans="1:28" x14ac:dyDescent="0.45">
      <c r="A52" t="s">
        <v>259</v>
      </c>
      <c r="B52" t="s">
        <v>92</v>
      </c>
      <c r="C52" t="s">
        <v>93</v>
      </c>
      <c r="D52">
        <v>21676.9</v>
      </c>
      <c r="E52">
        <v>-42.95</v>
      </c>
      <c r="F52">
        <v>-0.2</v>
      </c>
      <c r="G52">
        <v>21745.35</v>
      </c>
      <c r="H52">
        <v>21808.55</v>
      </c>
      <c r="I52">
        <v>21597.75</v>
      </c>
      <c r="J52">
        <v>21719.85</v>
      </c>
      <c r="K52">
        <v>22174.2</v>
      </c>
      <c r="L52">
        <v>12636.05</v>
      </c>
      <c r="M52" t="s">
        <v>286</v>
      </c>
      <c r="N52" t="s">
        <v>287</v>
      </c>
      <c r="O52" t="s">
        <v>288</v>
      </c>
      <c r="P52" t="s">
        <v>289</v>
      </c>
      <c r="Q52" t="s">
        <v>290</v>
      </c>
      <c r="R52" t="s">
        <v>129</v>
      </c>
      <c r="S52" t="s">
        <v>300</v>
      </c>
      <c r="T52" t="s">
        <v>301</v>
      </c>
      <c r="U52">
        <v>21719.85</v>
      </c>
      <c r="V52">
        <v>21468.1</v>
      </c>
      <c r="W52">
        <v>20439.25</v>
      </c>
      <c r="X52">
        <v>13251.05</v>
      </c>
      <c r="Y52">
        <v>6.06</v>
      </c>
      <c r="Z52">
        <v>63.59</v>
      </c>
      <c r="AA52" s="2">
        <f>(allIndices[[#This Row],[last]]/allIndices[[#This Row],[oneWeekAgo]]-1)*100</f>
        <v>0.97260586637850643</v>
      </c>
      <c r="AB52" t="str">
        <f>SUBSTITUTE(data!B52,"NIFTY","")</f>
        <v xml:space="preserve"> SERVICES SECTOR</v>
      </c>
    </row>
    <row r="53" spans="1:28" x14ac:dyDescent="0.45">
      <c r="A53" t="s">
        <v>259</v>
      </c>
      <c r="B53" t="s">
        <v>94</v>
      </c>
      <c r="C53" t="s">
        <v>95</v>
      </c>
      <c r="D53">
        <v>2673.4</v>
      </c>
      <c r="E53">
        <v>-1.95</v>
      </c>
      <c r="F53">
        <v>-7.0000000000000007E-2</v>
      </c>
      <c r="G53">
        <v>2679.9</v>
      </c>
      <c r="H53">
        <v>2681.4</v>
      </c>
      <c r="I53">
        <v>2665.55</v>
      </c>
      <c r="J53">
        <v>2675.35</v>
      </c>
      <c r="K53">
        <v>0</v>
      </c>
      <c r="L53">
        <v>0</v>
      </c>
      <c r="M53" t="s">
        <v>291</v>
      </c>
      <c r="N53" t="s">
        <v>292</v>
      </c>
      <c r="O53" t="s">
        <v>293</v>
      </c>
      <c r="S53" t="s">
        <v>39</v>
      </c>
      <c r="T53" t="s">
        <v>301</v>
      </c>
      <c r="U53">
        <v>2675.35</v>
      </c>
      <c r="V53">
        <v>2632.65</v>
      </c>
      <c r="W53">
        <v>2496.35</v>
      </c>
      <c r="Y53">
        <v>7.09</v>
      </c>
      <c r="Z53" t="s">
        <v>39</v>
      </c>
      <c r="AA53" s="2">
        <f>(allIndices[[#This Row],[last]]/allIndices[[#This Row],[oneWeekAgo]]-1)*100</f>
        <v>1.5478700169031301</v>
      </c>
      <c r="AB53" t="str">
        <f>SUBSTITUTE(data!B53,"NIFTY","")</f>
        <v>100 ESG SECTOR LEADERS</v>
      </c>
    </row>
    <row r="54" spans="1:28" x14ac:dyDescent="0.45">
      <c r="A54" t="s">
        <v>294</v>
      </c>
      <c r="B54" t="s">
        <v>96</v>
      </c>
      <c r="C54" t="s">
        <v>97</v>
      </c>
      <c r="D54">
        <v>2267.79</v>
      </c>
      <c r="E54">
        <v>-2.66</v>
      </c>
      <c r="F54">
        <v>-0.11</v>
      </c>
      <c r="G54">
        <v>2270.83</v>
      </c>
      <c r="H54">
        <v>2272.36</v>
      </c>
      <c r="I54">
        <v>2267.71</v>
      </c>
      <c r="J54">
        <v>2270.4499999999998</v>
      </c>
      <c r="K54">
        <v>0</v>
      </c>
      <c r="L54">
        <v>0</v>
      </c>
      <c r="M54" t="s">
        <v>163</v>
      </c>
      <c r="N54" t="s">
        <v>163</v>
      </c>
      <c r="O54" t="s">
        <v>163</v>
      </c>
      <c r="S54" t="s">
        <v>300</v>
      </c>
      <c r="T54" t="s">
        <v>301</v>
      </c>
      <c r="U54">
        <v>2269.39</v>
      </c>
      <c r="V54">
        <v>2270.83</v>
      </c>
      <c r="W54">
        <v>2259.77</v>
      </c>
      <c r="X54">
        <v>2174.33</v>
      </c>
      <c r="Y54">
        <v>0.35</v>
      </c>
      <c r="Z54">
        <v>4.3</v>
      </c>
      <c r="AA54" s="2">
        <f>(allIndices[[#This Row],[last]]/allIndices[[#This Row],[oneWeekAgo]]-1)*100</f>
        <v>-0.13387175614202329</v>
      </c>
      <c r="AB54" t="str">
        <f>SUBSTITUTE(data!B54,"NIFTY","")</f>
        <v xml:space="preserve"> 8-13 YR G-SEC</v>
      </c>
    </row>
    <row r="55" spans="1:28" x14ac:dyDescent="0.45">
      <c r="A55" t="s">
        <v>294</v>
      </c>
      <c r="B55" t="s">
        <v>98</v>
      </c>
      <c r="C55" t="s">
        <v>99</v>
      </c>
      <c r="D55">
        <v>2058.2800000000002</v>
      </c>
      <c r="E55">
        <v>-3.5</v>
      </c>
      <c r="F55">
        <v>-0.16</v>
      </c>
      <c r="G55">
        <v>2062.12</v>
      </c>
      <c r="H55">
        <v>2065.11</v>
      </c>
      <c r="I55">
        <v>2058.02</v>
      </c>
      <c r="J55">
        <v>2061.7800000000002</v>
      </c>
      <c r="K55">
        <v>0</v>
      </c>
      <c r="L55">
        <v>0</v>
      </c>
      <c r="M55" t="s">
        <v>163</v>
      </c>
      <c r="N55" t="s">
        <v>163</v>
      </c>
      <c r="O55" t="s">
        <v>163</v>
      </c>
      <c r="S55" t="s">
        <v>300</v>
      </c>
      <c r="T55" t="s">
        <v>301</v>
      </c>
      <c r="U55">
        <v>2061.8000000000002</v>
      </c>
      <c r="V55">
        <v>2061.87</v>
      </c>
      <c r="W55">
        <v>2055.5700000000002</v>
      </c>
      <c r="X55">
        <v>1989.66</v>
      </c>
      <c r="Y55">
        <v>0.13</v>
      </c>
      <c r="Z55">
        <v>3.45</v>
      </c>
      <c r="AA55" s="2">
        <f>(allIndices[[#This Row],[last]]/allIndices[[#This Row],[oneWeekAgo]]-1)*100</f>
        <v>-0.17411378990914717</v>
      </c>
      <c r="AB55" t="str">
        <f>SUBSTITUTE(data!B55,"NIFTY","")</f>
        <v xml:space="preserve"> 10 YR BENCHMARK G-SEC</v>
      </c>
    </row>
    <row r="56" spans="1:28" x14ac:dyDescent="0.45">
      <c r="A56" t="s">
        <v>294</v>
      </c>
      <c r="B56" t="s">
        <v>100</v>
      </c>
      <c r="C56" t="s">
        <v>101</v>
      </c>
      <c r="D56">
        <v>955.85</v>
      </c>
      <c r="E56">
        <v>-1.79</v>
      </c>
      <c r="F56">
        <v>-0.18</v>
      </c>
      <c r="G56">
        <v>957.64</v>
      </c>
      <c r="H56">
        <v>959.02</v>
      </c>
      <c r="I56">
        <v>955.73</v>
      </c>
      <c r="J56">
        <v>957.64</v>
      </c>
      <c r="K56">
        <v>0</v>
      </c>
      <c r="L56">
        <v>0</v>
      </c>
      <c r="M56" t="s">
        <v>163</v>
      </c>
      <c r="N56" t="s">
        <v>163</v>
      </c>
      <c r="O56" t="s">
        <v>163</v>
      </c>
      <c r="S56" t="s">
        <v>300</v>
      </c>
      <c r="T56" t="s">
        <v>301</v>
      </c>
      <c r="U56">
        <v>957.64</v>
      </c>
      <c r="V56">
        <v>958.52</v>
      </c>
      <c r="W56">
        <v>959.12</v>
      </c>
      <c r="X56">
        <v>979.26</v>
      </c>
      <c r="Y56">
        <v>-0.34</v>
      </c>
      <c r="Z56">
        <v>-2.39</v>
      </c>
      <c r="AA56" s="2">
        <f>(allIndices[[#This Row],[last]]/allIndices[[#This Row],[oneWeekAgo]]-1)*100</f>
        <v>-0.27855443809204905</v>
      </c>
      <c r="AB56" t="str">
        <f>SUBSTITUTE(data!B56,"NIFTY","")</f>
        <v xml:space="preserve"> 10 YR BENCHMARK G-SEC (CLEAN PRICE)</v>
      </c>
    </row>
    <row r="57" spans="1:28" x14ac:dyDescent="0.45">
      <c r="A57" t="s">
        <v>294</v>
      </c>
      <c r="B57" t="s">
        <v>102</v>
      </c>
      <c r="C57" t="s">
        <v>103</v>
      </c>
      <c r="D57">
        <v>2424.7199999999998</v>
      </c>
      <c r="E57">
        <v>-0.67</v>
      </c>
      <c r="F57">
        <v>-0.02</v>
      </c>
      <c r="G57">
        <v>2425.7800000000002</v>
      </c>
      <c r="H57">
        <v>2428.17</v>
      </c>
      <c r="I57">
        <v>2424.33</v>
      </c>
      <c r="J57">
        <v>2425.39</v>
      </c>
      <c r="K57">
        <v>0</v>
      </c>
      <c r="L57">
        <v>0</v>
      </c>
      <c r="M57" t="s">
        <v>163</v>
      </c>
      <c r="N57" t="s">
        <v>163</v>
      </c>
      <c r="O57" t="s">
        <v>163</v>
      </c>
      <c r="S57" t="s">
        <v>300</v>
      </c>
      <c r="T57" t="s">
        <v>301</v>
      </c>
      <c r="U57">
        <v>2425.52</v>
      </c>
      <c r="V57">
        <v>2426.92</v>
      </c>
      <c r="W57">
        <v>2417.1</v>
      </c>
      <c r="X57">
        <v>2307.14</v>
      </c>
      <c r="Y57">
        <v>0.32</v>
      </c>
      <c r="Z57">
        <v>5.0999999999999996</v>
      </c>
      <c r="AA57" s="2">
        <f>(allIndices[[#This Row],[last]]/allIndices[[#This Row],[oneWeekAgo]]-1)*100</f>
        <v>-9.0649877210635665E-2</v>
      </c>
      <c r="AB57" t="str">
        <f>SUBSTITUTE(data!B57,"NIFTY","")</f>
        <v xml:space="preserve"> 4-8 YR G-SEC INDEX</v>
      </c>
    </row>
    <row r="58" spans="1:28" x14ac:dyDescent="0.45">
      <c r="A58" t="s">
        <v>294</v>
      </c>
      <c r="B58" t="s">
        <v>104</v>
      </c>
      <c r="C58" t="s">
        <v>105</v>
      </c>
      <c r="D58">
        <v>2423.29</v>
      </c>
      <c r="E58">
        <v>-3</v>
      </c>
      <c r="F58">
        <v>-0.12</v>
      </c>
      <c r="G58">
        <v>2426.73</v>
      </c>
      <c r="H58">
        <v>2428.66</v>
      </c>
      <c r="I58">
        <v>2422.89</v>
      </c>
      <c r="J58">
        <v>2426.29</v>
      </c>
      <c r="K58">
        <v>0</v>
      </c>
      <c r="L58">
        <v>0</v>
      </c>
      <c r="M58" t="s">
        <v>163</v>
      </c>
      <c r="N58" t="s">
        <v>163</v>
      </c>
      <c r="O58" t="s">
        <v>163</v>
      </c>
      <c r="S58" t="s">
        <v>300</v>
      </c>
      <c r="T58" t="s">
        <v>301</v>
      </c>
      <c r="U58">
        <v>2426.61</v>
      </c>
      <c r="V58">
        <v>2434.7800000000002</v>
      </c>
      <c r="W58">
        <v>2419.34</v>
      </c>
      <c r="X58">
        <v>2348.48</v>
      </c>
      <c r="Y58">
        <v>0.16</v>
      </c>
      <c r="Z58">
        <v>3.19</v>
      </c>
      <c r="AA58" s="2">
        <f>(allIndices[[#This Row],[last]]/allIndices[[#This Row],[oneWeekAgo]]-1)*100</f>
        <v>-0.47191121990488583</v>
      </c>
      <c r="AB58" t="str">
        <f>SUBSTITUTE(data!B58,"NIFTY","")</f>
        <v xml:space="preserve"> 11-15 YR G-SEC INDEX</v>
      </c>
    </row>
    <row r="59" spans="1:28" x14ac:dyDescent="0.45">
      <c r="A59" t="s">
        <v>294</v>
      </c>
      <c r="B59" t="s">
        <v>106</v>
      </c>
      <c r="C59" t="s">
        <v>107</v>
      </c>
      <c r="D59">
        <v>2627.89</v>
      </c>
      <c r="E59">
        <v>-0.45</v>
      </c>
      <c r="F59">
        <v>-0.01</v>
      </c>
      <c r="G59">
        <v>2628.83</v>
      </c>
      <c r="H59">
        <v>2630.53</v>
      </c>
      <c r="I59">
        <v>2627.89</v>
      </c>
      <c r="J59">
        <v>2628.34</v>
      </c>
      <c r="K59">
        <v>0</v>
      </c>
      <c r="L59">
        <v>0</v>
      </c>
      <c r="M59" t="s">
        <v>163</v>
      </c>
      <c r="N59" t="s">
        <v>163</v>
      </c>
      <c r="O59" t="s">
        <v>163</v>
      </c>
      <c r="S59" t="s">
        <v>300</v>
      </c>
      <c r="T59" t="s">
        <v>301</v>
      </c>
      <c r="U59">
        <v>2635.18</v>
      </c>
      <c r="V59">
        <v>2652.54</v>
      </c>
      <c r="W59">
        <v>2657.4</v>
      </c>
      <c r="X59">
        <v>2556.62</v>
      </c>
      <c r="Y59">
        <v>-1.1100000000000001</v>
      </c>
      <c r="Z59">
        <v>2.79</v>
      </c>
      <c r="AA59" s="2">
        <f>(allIndices[[#This Row],[last]]/allIndices[[#This Row],[oneWeekAgo]]-1)*100</f>
        <v>-0.92929795592149311</v>
      </c>
      <c r="AB59" t="str">
        <f>SUBSTITUTE(data!B59,"NIFTY","")</f>
        <v xml:space="preserve"> 15 YR AND ABOVE G-SEC INDEX</v>
      </c>
    </row>
    <row r="60" spans="1:28" x14ac:dyDescent="0.45">
      <c r="A60" t="s">
        <v>294</v>
      </c>
      <c r="B60" t="s">
        <v>108</v>
      </c>
      <c r="C60" t="s">
        <v>109</v>
      </c>
      <c r="D60">
        <v>2312</v>
      </c>
      <c r="E60">
        <v>-2.37</v>
      </c>
      <c r="F60">
        <v>-0.1</v>
      </c>
      <c r="G60">
        <v>2314.7600000000002</v>
      </c>
      <c r="H60">
        <v>2316.4499999999998</v>
      </c>
      <c r="I60">
        <v>2311.85</v>
      </c>
      <c r="J60">
        <v>2314.37</v>
      </c>
      <c r="K60">
        <v>0</v>
      </c>
      <c r="L60">
        <v>0</v>
      </c>
      <c r="M60" t="s">
        <v>163</v>
      </c>
      <c r="N60" t="s">
        <v>163</v>
      </c>
      <c r="O60" t="s">
        <v>163</v>
      </c>
      <c r="S60" t="s">
        <v>300</v>
      </c>
      <c r="T60" t="s">
        <v>301</v>
      </c>
      <c r="U60">
        <v>2314.2399999999998</v>
      </c>
      <c r="V60">
        <v>2316.9699999999998</v>
      </c>
      <c r="W60">
        <v>2305.9899999999998</v>
      </c>
      <c r="X60">
        <v>2213.46</v>
      </c>
      <c r="Y60">
        <v>0.26</v>
      </c>
      <c r="Z60">
        <v>4.45</v>
      </c>
      <c r="AA60" s="2">
        <f>(allIndices[[#This Row],[last]]/allIndices[[#This Row],[oneWeekAgo]]-1)*100</f>
        <v>-0.21450428792776366</v>
      </c>
      <c r="AB60" t="str">
        <f>SUBSTITUTE(data!B60,"NIFTY","")</f>
        <v xml:space="preserve"> COMPOSITE G-SEC INDEX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8D38-10DD-4289-A40D-E1EBB7EBF573}">
  <dimension ref="A1:A2"/>
  <sheetViews>
    <sheetView workbookViewId="0">
      <selection activeCell="A26" sqref="A26"/>
    </sheetView>
  </sheetViews>
  <sheetFormatPr defaultRowHeight="14.25" x14ac:dyDescent="0.45"/>
  <cols>
    <col min="1" max="1" width="203.33203125" bestFit="1" customWidth="1"/>
  </cols>
  <sheetData>
    <row r="1" spans="1:1" x14ac:dyDescent="0.45">
      <c r="A1" t="s">
        <v>295</v>
      </c>
    </row>
    <row r="2" spans="1:1" x14ac:dyDescent="0.45">
      <c r="A2" t="s">
        <v>296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FA67-859E-4AE9-ADEE-25BFE8E22EEE}">
  <dimension ref="A1"/>
  <sheetViews>
    <sheetView topLeftCell="C1" workbookViewId="0">
      <selection activeCell="F3" sqref="F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E437-BE44-4E29-8527-23666936A899}">
  <dimension ref="A1:D15"/>
  <sheetViews>
    <sheetView workbookViewId="0">
      <selection activeCell="J13" sqref="J13"/>
    </sheetView>
  </sheetViews>
  <sheetFormatPr defaultRowHeight="14.25" x14ac:dyDescent="0.45"/>
  <cols>
    <col min="1" max="1" width="17.3984375" bestFit="1" customWidth="1"/>
    <col min="3" max="3" width="9.53125" customWidth="1"/>
  </cols>
  <sheetData>
    <row r="1" spans="1:4" x14ac:dyDescent="0.45">
      <c r="A1" s="3" t="s">
        <v>302</v>
      </c>
      <c r="B1" t="s">
        <v>299</v>
      </c>
      <c r="C1" t="s">
        <v>297</v>
      </c>
      <c r="D1" t="s">
        <v>298</v>
      </c>
    </row>
    <row r="2" spans="1:4" x14ac:dyDescent="0.45">
      <c r="A2" s="4" t="s">
        <v>303</v>
      </c>
      <c r="B2" cm="1">
        <f t="array" ref="B2">INDEX(data!$A$1:$AA$260,MATCH($A2,allIndices[[Sector]:[Sector]],0)+1,27)</f>
        <v>0.42741548797788909</v>
      </c>
      <c r="C2" cm="1">
        <f t="array" ref="C2">INDEX(data!$A$1:$AA$260,MATCH($A2,allIndices[[Sector]:[Sector]],0)+1,25)</f>
        <v>7.65</v>
      </c>
      <c r="D2" cm="1">
        <f t="array" ref="D2">INDEX(data!$A$1:$AA$260,MATCH($A2,allIndices[[Sector]:[Sector]],0)+1,26)</f>
        <v>73.08</v>
      </c>
    </row>
    <row r="3" spans="1:4" x14ac:dyDescent="0.45">
      <c r="A3" s="5" t="s">
        <v>304</v>
      </c>
      <c r="B3" cm="1">
        <f t="array" ref="B3">INDEX(data!$A$1:$AA$260,MATCH($A3,allIndices[[Sector]:[Sector]],0)+1,27)</f>
        <v>2.1455246069313372</v>
      </c>
      <c r="C3" cm="1">
        <f t="array" ref="C3">INDEX(data!$A$1:$AA$260,MATCH($A3,allIndices[[Sector]:[Sector]],0)+1,25)</f>
        <v>11.33</v>
      </c>
      <c r="D3" cm="1">
        <f t="array" ref="D3">INDEX(data!$A$1:$AA$260,MATCH($A3,allIndices[[Sector]:[Sector]],0)+1,26)</f>
        <v>64.88</v>
      </c>
    </row>
    <row r="4" spans="1:4" x14ac:dyDescent="0.45">
      <c r="A4" s="4" t="s">
        <v>305</v>
      </c>
      <c r="B4" cm="1">
        <f t="array" ref="B4">INDEX(data!$A$1:$AA$260,MATCH($A4,allIndices[[Sector]:[Sector]],0)+1,27)</f>
        <v>1.5089146605396841</v>
      </c>
      <c r="C4" cm="1">
        <f t="array" ref="C4">INDEX(data!$A$1:$AA$260,MATCH($A4,allIndices[[Sector]:[Sector]],0)+1,25)</f>
        <v>7.63</v>
      </c>
      <c r="D4" cm="1">
        <f t="array" ref="D4">INDEX(data!$A$1:$AA$260,MATCH($A4,allIndices[[Sector]:[Sector]],0)+1,26)</f>
        <v>65.61</v>
      </c>
    </row>
    <row r="5" spans="1:4" x14ac:dyDescent="0.45">
      <c r="A5" s="6" t="s">
        <v>306</v>
      </c>
      <c r="B5" cm="1">
        <f t="array" ref="B5">INDEX(data!$A$1:$AA$260,MATCH($A5,allIndices[[Sector]:[Sector]],0)+1,27)</f>
        <v>0.70936214728938296</v>
      </c>
      <c r="C5" cm="1">
        <f t="array" ref="C5">INDEX(data!$A$1:$AA$260,MATCH($A5,allIndices[[Sector]:[Sector]],0)+1,25)</f>
        <v>3.66</v>
      </c>
      <c r="D5" cm="1">
        <f t="array" ref="D5">INDEX(data!$A$1:$AA$260,MATCH($A5,allIndices[[Sector]:[Sector]],0)+1,26)</f>
        <v>18.62</v>
      </c>
    </row>
    <row r="6" spans="1:4" x14ac:dyDescent="0.45">
      <c r="A6" s="7" t="s">
        <v>307</v>
      </c>
      <c r="B6" cm="1">
        <f t="array" ref="B6">INDEX(data!$A$1:$AA$260,MATCH($A6,allIndices[[Sector]:[Sector]],0)+1,27)</f>
        <v>-0.46473815387791939</v>
      </c>
      <c r="C6" cm="1">
        <f t="array" ref="C6">INDEX(data!$A$1:$AA$260,MATCH($A6,allIndices[[Sector]:[Sector]],0)+1,25)</f>
        <v>4.6900000000000004</v>
      </c>
      <c r="D6" cm="1">
        <f t="array" ref="D6">INDEX(data!$A$1:$AA$260,MATCH($A6,allIndices[[Sector]:[Sector]],0)+1,26)</f>
        <v>84.56</v>
      </c>
    </row>
    <row r="7" spans="1:4" x14ac:dyDescent="0.45">
      <c r="A7" s="6" t="s">
        <v>308</v>
      </c>
      <c r="B7" cm="1">
        <f t="array" ref="B7">INDEX(data!$A$1:$AA$260,MATCH($A7,allIndices[[Sector]:[Sector]],0)+1,27)</f>
        <v>1.8031639367212637</v>
      </c>
      <c r="C7" cm="1">
        <f t="array" ref="C7">INDEX(data!$A$1:$AA$260,MATCH($A7,allIndices[[Sector]:[Sector]],0)+1,25)</f>
        <v>18.649999999999999</v>
      </c>
      <c r="D7" cm="1">
        <f t="array" ref="D7">INDEX(data!$A$1:$AA$260,MATCH($A7,allIndices[[Sector]:[Sector]],0)+1,26)</f>
        <v>37.78</v>
      </c>
    </row>
    <row r="8" spans="1:4" x14ac:dyDescent="0.45">
      <c r="A8" s="7" t="s">
        <v>309</v>
      </c>
      <c r="B8" cm="1">
        <f t="array" ref="B8">INDEX(data!$A$1:$AA$260,MATCH($A8,allIndices[[Sector]:[Sector]],0)+1,27)</f>
        <v>5.6054986896108216</v>
      </c>
      <c r="C8" cm="1">
        <f t="array" ref="C8">INDEX(data!$A$1:$AA$260,MATCH($A8,allIndices[[Sector]:[Sector]],0)+1,25)</f>
        <v>7.42</v>
      </c>
      <c r="D8" cm="1">
        <f t="array" ref="D8">INDEX(data!$A$1:$AA$260,MATCH($A8,allIndices[[Sector]:[Sector]],0)+1,26)</f>
        <v>170.62</v>
      </c>
    </row>
    <row r="9" spans="1:4" x14ac:dyDescent="0.45">
      <c r="A9" s="6" t="s">
        <v>310</v>
      </c>
      <c r="B9" cm="1">
        <f t="array" ref="B9">INDEX(data!$A$1:$AA$260,MATCH($A9,allIndices[[Sector]:[Sector]],0)+1,27)</f>
        <v>1.2017281345763298</v>
      </c>
      <c r="C9" cm="1">
        <f t="array" ref="C9">INDEX(data!$A$1:$AA$260,MATCH($A9,allIndices[[Sector]:[Sector]],0)+1,25)</f>
        <v>2.34</v>
      </c>
      <c r="D9" cm="1">
        <f t="array" ref="D9">INDEX(data!$A$1:$AA$260,MATCH($A9,allIndices[[Sector]:[Sector]],0)+1,26)</f>
        <v>39.93</v>
      </c>
    </row>
    <row r="10" spans="1:4" x14ac:dyDescent="0.45">
      <c r="A10" s="7" t="s">
        <v>311</v>
      </c>
      <c r="B10" cm="1">
        <f t="array" ref="B10">INDEX(data!$A$1:$AA$260,MATCH($A10,allIndices[[Sector]:[Sector]],0)+1,27)</f>
        <v>1.9830550098231869</v>
      </c>
      <c r="C10" cm="1">
        <f t="array" ref="C10">INDEX(data!$A$1:$AA$260,MATCH($A10,allIndices[[Sector]:[Sector]],0)+1,25)</f>
        <v>16.2</v>
      </c>
      <c r="D10" cm="1">
        <f t="array" ref="D10">INDEX(data!$A$1:$AA$260,MATCH($A10,allIndices[[Sector]:[Sector]],0)+1,26)</f>
        <v>91.98</v>
      </c>
    </row>
    <row r="11" spans="1:4" x14ac:dyDescent="0.45">
      <c r="A11" s="6" t="s">
        <v>312</v>
      </c>
      <c r="B11" cm="1">
        <f t="array" ref="B11">INDEX(data!$A$1:$AA$260,MATCH($A11,allIndices[[Sector]:[Sector]],0)+1,27)</f>
        <v>0.16655355805446082</v>
      </c>
      <c r="C11" cm="1">
        <f t="array" ref="C11">INDEX(data!$A$1:$AA$260,MATCH($A11,allIndices[[Sector]:[Sector]],0)+1,25)</f>
        <v>5.59</v>
      </c>
      <c r="D11" cm="1">
        <f t="array" ref="D11">INDEX(data!$A$1:$AA$260,MATCH($A11,allIndices[[Sector]:[Sector]],0)+1,26)</f>
        <v>66.45</v>
      </c>
    </row>
    <row r="12" spans="1:4" x14ac:dyDescent="0.45">
      <c r="A12" s="7" t="s">
        <v>313</v>
      </c>
      <c r="B12" cm="1">
        <f t="array" ref="B12">INDEX(data!$A$1:$AA$260,MATCH($A12,allIndices[[Sector]:[Sector]],0)+1,27)</f>
        <v>6.6948130277442619</v>
      </c>
      <c r="C12" cm="1">
        <f t="array" ref="C12">INDEX(data!$A$1:$AA$260,MATCH($A12,allIndices[[Sector]:[Sector]],0)+1,25)</f>
        <v>16.690000000000001</v>
      </c>
      <c r="D12" cm="1">
        <f t="array" ref="D12">INDEX(data!$A$1:$AA$260,MATCH($A12,allIndices[[Sector]:[Sector]],0)+1,26)</f>
        <v>79.28</v>
      </c>
    </row>
    <row r="13" spans="1:4" x14ac:dyDescent="0.45">
      <c r="A13" s="6" t="s">
        <v>314</v>
      </c>
      <c r="B13" cm="1">
        <f t="array" ref="B13">INDEX(data!$A$1:$AA$260,MATCH($A13,allIndices[[Sector]:[Sector]],0)+1,27)</f>
        <v>3.1827189853349314</v>
      </c>
      <c r="C13" cm="1">
        <f t="array" ref="C13">INDEX(data!$A$1:$AA$260,MATCH($A13,allIndices[[Sector]:[Sector]],0)+1,25)</f>
        <v>9.3000000000000007</v>
      </c>
      <c r="D13" cm="1">
        <f t="array" ref="D13">INDEX(data!$A$1:$AA$260,MATCH($A13,allIndices[[Sector]:[Sector]],0)+1,26)</f>
        <v>85.79</v>
      </c>
    </row>
    <row r="14" spans="1:4" x14ac:dyDescent="0.45">
      <c r="A14" s="7" t="s">
        <v>315</v>
      </c>
      <c r="B14" cm="1">
        <f t="array" ref="B14">INDEX(data!$A$1:$AA$260,MATCH($A14,allIndices[[Sector]:[Sector]],0)+1,27)</f>
        <v>4.0949465421019182</v>
      </c>
      <c r="C14" cm="1">
        <f t="array" ref="C14">INDEX(data!$A$1:$AA$260,MATCH($A14,allIndices[[Sector]:[Sector]],0)+1,25)</f>
        <v>12.79</v>
      </c>
      <c r="D14" cm="1">
        <f t="array" ref="D14">INDEX(data!$A$1:$AA$260,MATCH($A14,allIndices[[Sector]:[Sector]],0)+1,26)</f>
        <v>48.62</v>
      </c>
    </row>
    <row r="15" spans="1:4" x14ac:dyDescent="0.45">
      <c r="A15" s="6" t="s">
        <v>316</v>
      </c>
      <c r="B15" cm="1">
        <f t="array" ref="B15">INDEX(data!$A$1:$AA$260,MATCH($A15,allIndices[[Sector]:[Sector]],0)+1,27)</f>
        <v>0.97260586637850643</v>
      </c>
      <c r="C15" cm="1">
        <f t="array" ref="C15">INDEX(data!$A$1:$AA$260,MATCH($A15,allIndices[[Sector]:[Sector]],0)+1,25)</f>
        <v>6.06</v>
      </c>
      <c r="D15" cm="1">
        <f t="array" ref="D15">INDEX(data!$A$1:$AA$260,MATCH($A15,allIndices[[Sector]:[Sector]],0)+1,26)</f>
        <v>63.59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62C9-D1CB-4F89-BC50-FD73C078B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cookies</vt:lpstr>
      <vt:lpstr>graph</vt:lpstr>
      <vt:lpstr>Sector</vt:lpstr>
      <vt:lpstr>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Hari Adhithiyan</dc:creator>
  <cp:lastModifiedBy>jermiah jerome</cp:lastModifiedBy>
  <dcterms:created xsi:type="dcterms:W3CDTF">2021-06-04T15:08:59Z</dcterms:created>
  <dcterms:modified xsi:type="dcterms:W3CDTF">2021-06-05T05:28:53Z</dcterms:modified>
</cp:coreProperties>
</file>