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VERI\1-Dev\0-Projets Multi-Langages\MesureAmpouleADecanter\"/>
    </mc:Choice>
  </mc:AlternateContent>
  <bookViews>
    <workbookView xWindow="0" yWindow="0" windowWidth="11796" windowHeight="2556" activeTab="1"/>
  </bookViews>
  <sheets>
    <sheet name="mesure avec appareil" sheetId="1" r:id="rId1"/>
    <sheet name="mesures cônes" sheetId="3" r:id="rId2"/>
  </sheets>
  <definedNames>
    <definedName name="solver_adj" localSheetId="0" hidden="1">'mesure avec appareil'!$D$2:$D$3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'mesure avec appareil'!$D$2</definedName>
    <definedName name="solver_lhs10" localSheetId="0" hidden="1">'mesure avec appareil'!$F$15</definedName>
    <definedName name="solver_lhs11" localSheetId="0" hidden="1">'mesure avec appareil'!$F$7</definedName>
    <definedName name="solver_lhs12" localSheetId="0" hidden="1">'mesure avec appareil'!$F$8</definedName>
    <definedName name="solver_lhs13" localSheetId="0" hidden="1">'mesure avec appareil'!$F$9</definedName>
    <definedName name="solver_lhs2" localSheetId="0" hidden="1">'mesure avec appareil'!$D$2</definedName>
    <definedName name="solver_lhs3" localSheetId="0" hidden="1">'mesure avec appareil'!$D$3</definedName>
    <definedName name="solver_lhs4" localSheetId="0" hidden="1">'mesure avec appareil'!$D$3</definedName>
    <definedName name="solver_lhs5" localSheetId="0" hidden="1">'mesure avec appareil'!$F$10</definedName>
    <definedName name="solver_lhs6" localSheetId="0" hidden="1">'mesure avec appareil'!$F$11</definedName>
    <definedName name="solver_lhs7" localSheetId="0" hidden="1">'mesure avec appareil'!$F$12</definedName>
    <definedName name="solver_lhs8" localSheetId="0" hidden="1">'mesure avec appareil'!$F$13</definedName>
    <definedName name="solver_lhs9" localSheetId="0" hidden="1">'mesure avec appareil'!$F$14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13</definedName>
    <definedName name="solver_nwt" localSheetId="0" hidden="1">1</definedName>
    <definedName name="solver_opt" localSheetId="0" hidden="1">'mesure avec appareil'!$G$17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'mesure avec appareil'!$G$2</definedName>
    <definedName name="solver_rhs10" localSheetId="0" hidden="1">5</definedName>
    <definedName name="solver_rhs11" localSheetId="0" hidden="1">5</definedName>
    <definedName name="solver_rhs12" localSheetId="0" hidden="1">5</definedName>
    <definedName name="solver_rhs13" localSheetId="0" hidden="1">5</definedName>
    <definedName name="solver_rhs2" localSheetId="0" hidden="1">'mesure avec appareil'!$F$2</definedName>
    <definedName name="solver_rhs3" localSheetId="0" hidden="1">'mesure avec appareil'!$G$3</definedName>
    <definedName name="solver_rhs4" localSheetId="0" hidden="1">'mesure avec appareil'!$F$3</definedName>
    <definedName name="solver_rhs5" localSheetId="0" hidden="1">5</definedName>
    <definedName name="solver_rhs6" localSheetId="0" hidden="1">5</definedName>
    <definedName name="solver_rhs7" localSheetId="0" hidden="1">5</definedName>
    <definedName name="solver_rhs8" localSheetId="0" hidden="1">5</definedName>
    <definedName name="solver_rhs9" localSheetId="0" hidden="1">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3" l="1"/>
  <c r="H34" i="3"/>
  <c r="H33" i="3"/>
  <c r="H32" i="3"/>
  <c r="H28" i="3"/>
  <c r="I28" i="3" s="1"/>
  <c r="D7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8" i="3"/>
  <c r="F28" i="3"/>
  <c r="D18" i="1"/>
  <c r="D17" i="1"/>
  <c r="C16" i="1"/>
  <c r="D16" i="1" s="1"/>
  <c r="E6" i="1"/>
  <c r="C7" i="1"/>
  <c r="C8" i="1"/>
  <c r="C9" i="1"/>
  <c r="C10" i="1"/>
  <c r="C11" i="1"/>
  <c r="C12" i="1"/>
  <c r="C13" i="1"/>
  <c r="C14" i="1"/>
  <c r="C15" i="1"/>
  <c r="L19" i="1" l="1"/>
  <c r="L20" i="1" s="1"/>
  <c r="D8" i="1" l="1"/>
  <c r="E8" i="1" s="1"/>
  <c r="F8" i="1" s="1"/>
  <c r="G8" i="1" s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14" i="1"/>
  <c r="E14" i="1" s="1"/>
  <c r="F14" i="1" s="1"/>
  <c r="G14" i="1" s="1"/>
  <c r="D15" i="1"/>
  <c r="E15" i="1" s="1"/>
  <c r="F15" i="1" s="1"/>
  <c r="G15" i="1" s="1"/>
  <c r="D7" i="1"/>
  <c r="E7" i="1" s="1"/>
  <c r="F7" i="1" s="1"/>
  <c r="G7" i="1" s="1"/>
  <c r="G17" i="1" l="1"/>
</calcChain>
</file>

<file path=xl/sharedStrings.xml><?xml version="1.0" encoding="utf-8"?>
<sst xmlns="http://schemas.openxmlformats.org/spreadsheetml/2006/main" count="27" uniqueCount="24">
  <si>
    <t>Z(mm)</t>
  </si>
  <si>
    <t>V(mL)</t>
  </si>
  <si>
    <t>Z0 (mm) =</t>
  </si>
  <si>
    <t>angle (°) =</t>
  </si>
  <si>
    <t>r(mm)</t>
  </si>
  <si>
    <t>V théo (mL)</t>
  </si>
  <si>
    <t>min</t>
  </si>
  <si>
    <t>max</t>
  </si>
  <si>
    <t>écart(mL)</t>
  </si>
  <si>
    <t>angle (°)</t>
  </si>
  <si>
    <t>h (mm)</t>
  </si>
  <si>
    <t>V(ml)</t>
  </si>
  <si>
    <t>r (mm)</t>
  </si>
  <si>
    <t>h0 (mm)</t>
  </si>
  <si>
    <t>H(mm) zcorrigé</t>
  </si>
  <si>
    <t>top</t>
  </si>
  <si>
    <t>périmètre (ext) mm</t>
  </si>
  <si>
    <t>hypothénuses (mm)
en prenant 0 = 1mL</t>
  </si>
  <si>
    <t>hypo (mm)</t>
  </si>
  <si>
    <t>Z théo (mm)</t>
  </si>
  <si>
    <t>r_int (mm)</t>
  </si>
  <si>
    <t>r_ext (mm)</t>
  </si>
  <si>
    <t>disque cône</t>
  </si>
  <si>
    <t>H cône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</si>
</sst>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20"/>
  <sheetViews>
    <sheetView workbookViewId="0">
      <selection activeCell="D7" sqref="D7"/>
    </sheetView>
  </sheetViews>
  <sheetFormatPr baseColWidth="10" defaultRowHeight="14.4" x14ac:dyDescent="0.3"/>
  <cols>
    <col min="3" max="3" width="13.33203125" bestFit="1" customWidth="1"/>
    <col min="5" max="5" width="12.44140625" bestFit="1" customWidth="1"/>
  </cols>
  <sheetData>
    <row r="1" spans="1:12" x14ac:dyDescent="0.3">
      <c r="F1" t="s">
        <v>6</v>
      </c>
      <c r="G1" t="s">
        <v>7</v>
      </c>
    </row>
    <row r="2" spans="1:12" x14ac:dyDescent="0.3">
      <c r="C2" t="s">
        <v>2</v>
      </c>
      <c r="D2" s="1">
        <v>160.57505485473749</v>
      </c>
      <c r="F2">
        <v>50</v>
      </c>
      <c r="G2">
        <v>200</v>
      </c>
    </row>
    <row r="3" spans="1:12" x14ac:dyDescent="0.3">
      <c r="C3" t="s">
        <v>3</v>
      </c>
      <c r="D3" s="1">
        <v>6.9519004421795128</v>
      </c>
      <c r="F3">
        <v>1</v>
      </c>
      <c r="G3">
        <v>30</v>
      </c>
    </row>
    <row r="5" spans="1:12" x14ac:dyDescent="0.3">
      <c r="A5" t="s">
        <v>1</v>
      </c>
      <c r="B5" t="s">
        <v>0</v>
      </c>
      <c r="C5" t="s">
        <v>14</v>
      </c>
      <c r="D5" t="s">
        <v>4</v>
      </c>
      <c r="E5" t="s">
        <v>5</v>
      </c>
      <c r="F5" t="s">
        <v>8</v>
      </c>
    </row>
    <row r="6" spans="1:12" x14ac:dyDescent="0.3">
      <c r="A6">
        <v>0</v>
      </c>
      <c r="C6">
        <v>0</v>
      </c>
      <c r="D6">
        <v>0</v>
      </c>
      <c r="E6" s="4">
        <f>PI()*D6^2*C6/3/1000</f>
        <v>0</v>
      </c>
    </row>
    <row r="7" spans="1:12" x14ac:dyDescent="0.3">
      <c r="A7">
        <v>80</v>
      </c>
      <c r="B7" s="1">
        <v>11.11</v>
      </c>
      <c r="C7" s="2">
        <f>B7+$D$2</f>
        <v>171.68505485473747</v>
      </c>
      <c r="D7" s="2">
        <f>C7*TAN(RADIANS($D$3))</f>
        <v>20.933987367560967</v>
      </c>
      <c r="E7" s="2">
        <f>PI()*D7^2*C7/3/1000</f>
        <v>78.788897801943079</v>
      </c>
      <c r="F7" s="2">
        <f>A7-E7</f>
        <v>1.2111021980569205</v>
      </c>
      <c r="G7" s="2">
        <f>ABS(F7)</f>
        <v>1.2111021980569205</v>
      </c>
    </row>
    <row r="8" spans="1:12" x14ac:dyDescent="0.3">
      <c r="A8">
        <v>100</v>
      </c>
      <c r="B8" s="1">
        <v>25.09</v>
      </c>
      <c r="C8" s="2">
        <f>B8+$D$2</f>
        <v>185.66505485473749</v>
      </c>
      <c r="D8" s="2">
        <f t="shared" ref="D8:D17" si="0">C8*TAN(RADIANS($D$3))</f>
        <v>22.638603670046468</v>
      </c>
      <c r="E8" s="2">
        <f t="shared" ref="E8:E15" si="1">PI()*D8^2*C8/3/1000</f>
        <v>99.645584976201121</v>
      </c>
      <c r="F8" s="2">
        <f>A8-E8</f>
        <v>0.35441502379887879</v>
      </c>
      <c r="G8" s="2">
        <f t="shared" ref="G8:G15" si="2">ABS(F8)</f>
        <v>0.35441502379887879</v>
      </c>
    </row>
    <row r="9" spans="1:12" x14ac:dyDescent="0.3">
      <c r="A9">
        <v>200</v>
      </c>
      <c r="B9" s="1">
        <v>73.069999999999993</v>
      </c>
      <c r="C9" s="2">
        <f>B9+$D$2</f>
        <v>233.64505485473748</v>
      </c>
      <c r="D9" s="2">
        <f t="shared" si="0"/>
        <v>28.488924856974517</v>
      </c>
      <c r="E9" s="2">
        <f t="shared" si="1"/>
        <v>198.58083428392732</v>
      </c>
      <c r="F9" s="2">
        <f>A9-E9</f>
        <v>1.4191657160726834</v>
      </c>
      <c r="G9" s="2">
        <f t="shared" si="2"/>
        <v>1.4191657160726834</v>
      </c>
    </row>
    <row r="10" spans="1:12" x14ac:dyDescent="0.3">
      <c r="A10">
        <v>300</v>
      </c>
      <c r="B10" s="1">
        <v>107.04</v>
      </c>
      <c r="C10" s="2">
        <f>B10+$D$2</f>
        <v>267.61505485473748</v>
      </c>
      <c r="D10" s="2">
        <f t="shared" si="0"/>
        <v>32.630971766519032</v>
      </c>
      <c r="E10" s="2">
        <f t="shared" si="1"/>
        <v>298.40024421951063</v>
      </c>
      <c r="F10" s="2">
        <f>A10-E10</f>
        <v>1.5997557804893745</v>
      </c>
      <c r="G10" s="2">
        <f t="shared" si="2"/>
        <v>1.5997557804893745</v>
      </c>
    </row>
    <row r="11" spans="1:12" x14ac:dyDescent="0.3">
      <c r="A11">
        <v>400</v>
      </c>
      <c r="B11" s="1">
        <v>134.07</v>
      </c>
      <c r="C11" s="2">
        <f>B11+$D$2</f>
        <v>294.64505485473751</v>
      </c>
      <c r="D11" s="2">
        <f t="shared" si="0"/>
        <v>35.926807149650863</v>
      </c>
      <c r="E11" s="2">
        <f t="shared" si="1"/>
        <v>398.25846912950158</v>
      </c>
      <c r="F11" s="2">
        <f>A11-E11</f>
        <v>1.7415308704984227</v>
      </c>
      <c r="G11" s="2">
        <f t="shared" si="2"/>
        <v>1.7415308704984227</v>
      </c>
    </row>
    <row r="12" spans="1:12" x14ac:dyDescent="0.3">
      <c r="A12">
        <v>500</v>
      </c>
      <c r="B12" s="1">
        <v>157.08000000000001</v>
      </c>
      <c r="C12" s="2">
        <f>B12+$D$2</f>
        <v>317.6550548547375</v>
      </c>
      <c r="D12" s="2">
        <f t="shared" si="0"/>
        <v>38.732473896445661</v>
      </c>
      <c r="E12" s="2">
        <f t="shared" si="1"/>
        <v>499.03943114315155</v>
      </c>
      <c r="F12" s="2">
        <f>A12-E12</f>
        <v>0.96056885684845383</v>
      </c>
      <c r="G12" s="2">
        <f t="shared" si="2"/>
        <v>0.96056885684845383</v>
      </c>
    </row>
    <row r="13" spans="1:12" x14ac:dyDescent="0.3">
      <c r="A13">
        <v>600</v>
      </c>
      <c r="B13" s="1">
        <v>177.2</v>
      </c>
      <c r="C13" s="2">
        <f>B13+$D$2</f>
        <v>337.7750548547375</v>
      </c>
      <c r="D13" s="2">
        <f t="shared" si="0"/>
        <v>41.185755728062844</v>
      </c>
      <c r="E13" s="2">
        <f t="shared" si="1"/>
        <v>599.99864542269847</v>
      </c>
      <c r="F13" s="2">
        <f>A13-E13</f>
        <v>1.3545773015266604E-3</v>
      </c>
      <c r="G13" s="2">
        <f t="shared" si="2"/>
        <v>1.3545773015266604E-3</v>
      </c>
    </row>
    <row r="14" spans="1:12" x14ac:dyDescent="0.3">
      <c r="A14">
        <v>700</v>
      </c>
      <c r="B14" s="1">
        <v>195.38</v>
      </c>
      <c r="C14" s="2">
        <f>B14+$D$2</f>
        <v>355.95505485473745</v>
      </c>
      <c r="D14" s="2">
        <f t="shared" si="0"/>
        <v>43.402488516273593</v>
      </c>
      <c r="E14" s="2">
        <f t="shared" si="1"/>
        <v>702.18741952061316</v>
      </c>
      <c r="F14" s="2">
        <f>A14-E14</f>
        <v>-2.1874195206131617</v>
      </c>
      <c r="G14" s="2">
        <f t="shared" si="2"/>
        <v>2.1874195206131617</v>
      </c>
    </row>
    <row r="15" spans="1:12" x14ac:dyDescent="0.3">
      <c r="A15">
        <v>800</v>
      </c>
      <c r="B15" s="1">
        <v>212.14</v>
      </c>
      <c r="C15" s="2">
        <f>B15+$D$2</f>
        <v>372.71505485473745</v>
      </c>
      <c r="D15" s="2">
        <f t="shared" si="0"/>
        <v>45.446077159310569</v>
      </c>
      <c r="E15" s="2">
        <f t="shared" si="1"/>
        <v>806.11751283583885</v>
      </c>
      <c r="F15" s="2">
        <f>A15-E15</f>
        <v>-6.117512835838852</v>
      </c>
      <c r="G15" s="2">
        <f t="shared" si="2"/>
        <v>6.117512835838852</v>
      </c>
    </row>
    <row r="16" spans="1:12" x14ac:dyDescent="0.3">
      <c r="A16">
        <v>1000</v>
      </c>
      <c r="C16" s="4">
        <f>(3*E16*1000/(PI()*TAN(RADIANS($D$3))^2))^(1/3)</f>
        <v>400.47691172182783</v>
      </c>
      <c r="D16" s="4">
        <f t="shared" si="0"/>
        <v>48.831149677401498</v>
      </c>
      <c r="E16" s="3">
        <v>1000</v>
      </c>
      <c r="K16" t="s">
        <v>9</v>
      </c>
      <c r="L16">
        <v>7</v>
      </c>
    </row>
    <row r="17" spans="3:12" x14ac:dyDescent="0.3">
      <c r="C17">
        <v>500</v>
      </c>
      <c r="D17" s="4">
        <f t="shared" si="0"/>
        <v>60.966248300625786</v>
      </c>
      <c r="G17" s="2">
        <f>SUM(G7:G15)</f>
        <v>15.592825379518274</v>
      </c>
      <c r="K17" t="s">
        <v>13</v>
      </c>
      <c r="L17">
        <v>12</v>
      </c>
    </row>
    <row r="18" spans="3:12" x14ac:dyDescent="0.3">
      <c r="D18" s="2">
        <f>D17*2</f>
        <v>121.93249660125157</v>
      </c>
      <c r="K18" t="s">
        <v>10</v>
      </c>
      <c r="L18">
        <v>160</v>
      </c>
    </row>
    <row r="19" spans="3:12" x14ac:dyDescent="0.3">
      <c r="K19" t="s">
        <v>12</v>
      </c>
      <c r="L19">
        <f>(L18+L17)*TAN(RADIANS(L16))</f>
        <v>21.118944475299593</v>
      </c>
    </row>
    <row r="20" spans="3:12" x14ac:dyDescent="0.3">
      <c r="K20" t="s">
        <v>11</v>
      </c>
      <c r="L20">
        <f>(PI()*L19^2*(L18+L17)/3)/1000</f>
        <v>80.334386540585655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abSelected="1" workbookViewId="0">
      <selection activeCell="H35" sqref="H35"/>
    </sheetView>
  </sheetViews>
  <sheetFormatPr baseColWidth="10" defaultRowHeight="14.4" x14ac:dyDescent="0.3"/>
  <cols>
    <col min="3" max="4" width="18.21875" customWidth="1"/>
  </cols>
  <sheetData>
    <row r="1" spans="2:9" x14ac:dyDescent="0.3">
      <c r="D1" t="s">
        <v>3</v>
      </c>
      <c r="E1" s="1">
        <v>6.9519004421795128</v>
      </c>
    </row>
    <row r="5" spans="2:9" x14ac:dyDescent="0.3">
      <c r="D5" s="3">
        <v>20</v>
      </c>
    </row>
    <row r="6" spans="2:9" ht="47.4" customHeight="1" x14ac:dyDescent="0.3">
      <c r="B6" s="5" t="s">
        <v>1</v>
      </c>
      <c r="C6" s="5" t="s">
        <v>17</v>
      </c>
      <c r="D6" s="5" t="s">
        <v>18</v>
      </c>
      <c r="E6" s="5" t="s">
        <v>16</v>
      </c>
      <c r="F6" s="5" t="s">
        <v>21</v>
      </c>
      <c r="G6" s="5" t="s">
        <v>20</v>
      </c>
      <c r="H6" s="5" t="s">
        <v>19</v>
      </c>
      <c r="I6" s="5" t="s">
        <v>5</v>
      </c>
    </row>
    <row r="7" spans="2:9" x14ac:dyDescent="0.3">
      <c r="B7">
        <v>0</v>
      </c>
      <c r="C7" s="3">
        <v>-20</v>
      </c>
      <c r="D7">
        <f>C7+$D$5</f>
        <v>0</v>
      </c>
    </row>
    <row r="8" spans="2:9" x14ac:dyDescent="0.3">
      <c r="B8">
        <v>1</v>
      </c>
      <c r="C8">
        <v>0</v>
      </c>
      <c r="D8">
        <f>C8+$D$5</f>
        <v>20</v>
      </c>
    </row>
    <row r="9" spans="2:9" x14ac:dyDescent="0.3">
      <c r="B9">
        <v>2</v>
      </c>
      <c r="C9">
        <v>9</v>
      </c>
      <c r="D9">
        <f t="shared" ref="D9:D29" si="0">C9+$D$5</f>
        <v>29</v>
      </c>
    </row>
    <row r="10" spans="2:9" x14ac:dyDescent="0.3">
      <c r="B10">
        <v>4</v>
      </c>
      <c r="C10">
        <v>22</v>
      </c>
      <c r="D10">
        <f t="shared" si="0"/>
        <v>42</v>
      </c>
    </row>
    <row r="11" spans="2:9" x14ac:dyDescent="0.3">
      <c r="B11">
        <v>6</v>
      </c>
      <c r="C11">
        <v>30.5</v>
      </c>
      <c r="D11">
        <f t="shared" si="0"/>
        <v>50.5</v>
      </c>
    </row>
    <row r="12" spans="2:9" x14ac:dyDescent="0.3">
      <c r="B12">
        <v>8</v>
      </c>
      <c r="C12">
        <v>37.5</v>
      </c>
      <c r="D12">
        <f t="shared" si="0"/>
        <v>57.5</v>
      </c>
    </row>
    <row r="13" spans="2:9" x14ac:dyDescent="0.3">
      <c r="B13">
        <v>10</v>
      </c>
      <c r="C13">
        <v>43.5</v>
      </c>
      <c r="D13">
        <f t="shared" si="0"/>
        <v>63.5</v>
      </c>
    </row>
    <row r="14" spans="2:9" x14ac:dyDescent="0.3">
      <c r="B14">
        <v>20</v>
      </c>
      <c r="C14">
        <v>65</v>
      </c>
      <c r="D14">
        <f t="shared" si="0"/>
        <v>85</v>
      </c>
    </row>
    <row r="15" spans="2:9" x14ac:dyDescent="0.3">
      <c r="B15">
        <v>30</v>
      </c>
      <c r="C15">
        <v>81</v>
      </c>
      <c r="D15">
        <f t="shared" si="0"/>
        <v>101</v>
      </c>
    </row>
    <row r="16" spans="2:9" x14ac:dyDescent="0.3">
      <c r="B16">
        <v>40</v>
      </c>
      <c r="C16">
        <v>94.5</v>
      </c>
      <c r="D16">
        <f t="shared" si="0"/>
        <v>114.5</v>
      </c>
    </row>
    <row r="17" spans="2:9" x14ac:dyDescent="0.3">
      <c r="B17">
        <v>60</v>
      </c>
      <c r="C17">
        <v>114.5</v>
      </c>
      <c r="D17">
        <f t="shared" si="0"/>
        <v>134.5</v>
      </c>
    </row>
    <row r="18" spans="2:9" x14ac:dyDescent="0.3">
      <c r="B18">
        <v>80</v>
      </c>
      <c r="C18">
        <v>131</v>
      </c>
      <c r="D18">
        <f t="shared" si="0"/>
        <v>151</v>
      </c>
    </row>
    <row r="19" spans="2:9" x14ac:dyDescent="0.3">
      <c r="B19">
        <v>100</v>
      </c>
      <c r="C19">
        <v>145</v>
      </c>
      <c r="D19">
        <f t="shared" si="0"/>
        <v>165</v>
      </c>
    </row>
    <row r="20" spans="2:9" x14ac:dyDescent="0.3">
      <c r="B20">
        <v>200</v>
      </c>
      <c r="C20">
        <v>193</v>
      </c>
      <c r="D20">
        <f t="shared" si="0"/>
        <v>213</v>
      </c>
    </row>
    <row r="21" spans="2:9" x14ac:dyDescent="0.3">
      <c r="B21">
        <v>300</v>
      </c>
      <c r="C21">
        <v>227</v>
      </c>
      <c r="D21">
        <f t="shared" si="0"/>
        <v>247</v>
      </c>
    </row>
    <row r="22" spans="2:9" x14ac:dyDescent="0.3">
      <c r="B22">
        <v>400</v>
      </c>
      <c r="C22">
        <v>254</v>
      </c>
      <c r="D22">
        <f t="shared" si="0"/>
        <v>274</v>
      </c>
    </row>
    <row r="23" spans="2:9" x14ac:dyDescent="0.3">
      <c r="B23">
        <v>500</v>
      </c>
      <c r="C23">
        <v>277</v>
      </c>
      <c r="D23">
        <f t="shared" si="0"/>
        <v>297</v>
      </c>
    </row>
    <row r="24" spans="2:9" x14ac:dyDescent="0.3">
      <c r="B24">
        <v>600</v>
      </c>
      <c r="C24">
        <v>297</v>
      </c>
      <c r="D24">
        <f t="shared" si="0"/>
        <v>317</v>
      </c>
    </row>
    <row r="25" spans="2:9" x14ac:dyDescent="0.3">
      <c r="B25">
        <v>700</v>
      </c>
      <c r="C25">
        <v>316</v>
      </c>
      <c r="D25">
        <f t="shared" si="0"/>
        <v>336</v>
      </c>
    </row>
    <row r="26" spans="2:9" x14ac:dyDescent="0.3">
      <c r="B26">
        <v>800</v>
      </c>
      <c r="C26">
        <v>332</v>
      </c>
      <c r="D26">
        <f t="shared" si="0"/>
        <v>352</v>
      </c>
    </row>
    <row r="27" spans="2:9" x14ac:dyDescent="0.3">
      <c r="B27">
        <v>900</v>
      </c>
      <c r="C27">
        <v>348</v>
      </c>
      <c r="D27">
        <f t="shared" si="0"/>
        <v>368</v>
      </c>
    </row>
    <row r="28" spans="2:9" x14ac:dyDescent="0.3">
      <c r="B28">
        <v>1000</v>
      </c>
      <c r="C28">
        <v>362</v>
      </c>
      <c r="D28">
        <f t="shared" si="0"/>
        <v>382</v>
      </c>
      <c r="E28">
        <v>320</v>
      </c>
      <c r="F28">
        <f>E28/(2*PI())</f>
        <v>50.929581789406512</v>
      </c>
      <c r="G28">
        <v>48.8</v>
      </c>
      <c r="H28">
        <f>G28/TAN(RADIANS(E1))</f>
        <v>400.22144514589633</v>
      </c>
      <c r="I28">
        <f>G28^2*PI()*H28/ 3000</f>
        <v>998.0875028785897</v>
      </c>
    </row>
    <row r="29" spans="2:9" x14ac:dyDescent="0.3">
      <c r="B29" t="s">
        <v>15</v>
      </c>
      <c r="C29">
        <v>441</v>
      </c>
      <c r="D29">
        <f t="shared" si="0"/>
        <v>461</v>
      </c>
    </row>
    <row r="32" spans="2:9" x14ac:dyDescent="0.3">
      <c r="H32">
        <f>G28*461/382</f>
        <v>58.892146596858638</v>
      </c>
    </row>
    <row r="33" spans="7:8" x14ac:dyDescent="0.3">
      <c r="H33">
        <f>H32*2</f>
        <v>117.78429319371728</v>
      </c>
    </row>
    <row r="34" spans="7:8" x14ac:dyDescent="0.3">
      <c r="G34" t="s">
        <v>22</v>
      </c>
      <c r="H34">
        <f>H33+2*(F28-G28)</f>
        <v>122.04345677253031</v>
      </c>
    </row>
    <row r="35" spans="7:8" x14ac:dyDescent="0.3">
      <c r="G35" t="s">
        <v>23</v>
      </c>
      <c r="H35">
        <f>H28*D29/D28</f>
        <v>482.98975448235132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mesure avec appareil</vt:lpstr>
      <vt:lpstr>mesures cônes</vt:lpstr>
    </vt:vector>
  </TitlesOfParts>
  <Company>VEOLIA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Jerome.JOSSENT</dc:creator>
  <cp:lastModifiedBy>Jerome.JOSSENT</cp:lastModifiedBy>
  <dcterms:created xsi:type="dcterms:W3CDTF">2023-08-31T08:46:08Z</dcterms:created>
  <dcterms:modified xsi:type="dcterms:W3CDTF">2023-10-16T14:29:00Z</dcterms:modified>
</cp:coreProperties>
</file>