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gestik0-my.sharepoint.com/personal/jcholewa_forgestik_com/Documents/Documents/Projects/"/>
    </mc:Choice>
  </mc:AlternateContent>
  <xr:revisionPtr revIDLastSave="551" documentId="13_ncr:40009_{E1EA40D9-8353-4A57-9899-E0EE1F2B4E26}" xr6:coauthVersionLast="47" xr6:coauthVersionMax="47" xr10:uidLastSave="{296160E9-7C83-4C23-9EFD-D79D50AE229C}"/>
  <bookViews>
    <workbookView xWindow="816" yWindow="264" windowWidth="21384" windowHeight="11532" activeTab="2" xr2:uid="{00000000-000D-0000-FFFF-FFFF00000000}"/>
  </bookViews>
  <sheets>
    <sheet name="Projets Jerome" sheetId="1" r:id="rId1"/>
    <sheet name="import" sheetId="2" r:id="rId2"/>
    <sheet name="Projets Jerome_2" sheetId="3" r:id="rId3"/>
  </sheets>
  <definedNames>
    <definedName name="_xlnm._FilterDatabase" localSheetId="1" hidden="1">import!$A$1:$Q$22</definedName>
    <definedName name="_xlnm._FilterDatabase" localSheetId="0" hidden="1">'Projets Jerome'!#REF!</definedName>
    <definedName name="_xlnm._FilterDatabase" localSheetId="2" hidden="1">'Projets Jerome_2'!$A$1:$P$30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22" i="1"/>
  <c r="K31" i="1"/>
  <c r="K32" i="1"/>
  <c r="K33" i="1"/>
  <c r="K34" i="1"/>
  <c r="K35" i="1"/>
  <c r="K36" i="1"/>
  <c r="K37" i="1"/>
  <c r="K38" i="1"/>
  <c r="K39" i="1"/>
  <c r="N31" i="1"/>
  <c r="N32" i="1"/>
  <c r="N33" i="1"/>
  <c r="N34" i="1"/>
  <c r="N35" i="1"/>
  <c r="N36" i="1"/>
  <c r="N37" i="1"/>
  <c r="N38" i="1"/>
  <c r="N39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3" i="1"/>
  <c r="N24" i="1"/>
  <c r="N25" i="1"/>
  <c r="N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2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1" i="1"/>
  <c r="AA21" i="1"/>
  <c r="Z20" i="1"/>
  <c r="AA20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AA2" i="1"/>
  <c r="Z2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" i="2"/>
  <c r="H43" i="1" l="1"/>
  <c r="G43" i="1"/>
  <c r="K43" i="1" l="1"/>
</calcChain>
</file>

<file path=xl/sharedStrings.xml><?xml version="1.0" encoding="utf-8"?>
<sst xmlns="http://schemas.openxmlformats.org/spreadsheetml/2006/main" count="820" uniqueCount="237">
  <si>
    <t>Classification</t>
  </si>
  <si>
    <t>Project Name</t>
  </si>
  <si>
    <t>Company</t>
  </si>
  <si>
    <t>Start Date</t>
  </si>
  <si>
    <t>End Date</t>
  </si>
  <si>
    <t>Status</t>
  </si>
  <si>
    <t>Estimated Hours</t>
  </si>
  <si>
    <t>Total Hours Worked</t>
  </si>
  <si>
    <t>Hourly rate</t>
  </si>
  <si>
    <t>Currency</t>
  </si>
  <si>
    <t>Estimated Revenue</t>
  </si>
  <si>
    <t>Project Number</t>
  </si>
  <si>
    <t>Contract</t>
  </si>
  <si>
    <t>ContractID</t>
  </si>
  <si>
    <t>Create Date</t>
  </si>
  <si>
    <t>Account Manager</t>
  </si>
  <si>
    <t>Location</t>
  </si>
  <si>
    <t>Lat</t>
  </si>
  <si>
    <t>Long</t>
  </si>
  <si>
    <t>Adresse</t>
  </si>
  <si>
    <t>Autotask</t>
  </si>
  <si>
    <t>check comp</t>
  </si>
  <si>
    <t>check proj</t>
  </si>
  <si>
    <t>En implantation</t>
  </si>
  <si>
    <t>Implantation SAP HANA Azure + We Go Trade</t>
  </si>
  <si>
    <t>Distribution GVA</t>
  </si>
  <si>
    <t>New</t>
  </si>
  <si>
    <t>CAD</t>
  </si>
  <si>
    <t>P20201009.0001</t>
  </si>
  <si>
    <t>Distribution GVA implantation SAP</t>
  </si>
  <si>
    <t>Dufour, Daniel</t>
  </si>
  <si>
    <t xml:space="preserve">https://www.google.fr/maps/place/Distribution+GVA+Inc./@45.5853088,-73.7116445,17z/data=!4m13!1m7!3m6!1s0x4cc9219b39d4d33b:0x961f6a106a81006b!2s1950+Boulevard+des+Laurentides,+Laval,+QC+H7M+2Y9!3b1!8m2!3d45.5853088!4d-73.7094558!3m4!1s0x41aacc371c0c6853:0x7e5ed2e830a314af!8m2!3d45.5852879!4d-73.7094431!5m1!1e1?hl=fr </t>
  </si>
  <si>
    <r>
      <t xml:space="preserve">1950 </t>
    </r>
    <r>
      <rPr>
        <sz val="9"/>
        <color theme="1"/>
        <rFont val="Calibri"/>
        <family val="2"/>
        <scheme val="minor"/>
      </rPr>
      <t xml:space="preserve">BOUL. </t>
    </r>
    <r>
      <rPr>
        <sz val="11"/>
        <color theme="1"/>
        <rFont val="Calibri"/>
        <family val="2"/>
        <scheme val="minor"/>
      </rPr>
      <t xml:space="preserve">des Laurentides, Laval, QC, H7M </t>
    </r>
    <r>
      <rPr>
        <sz val="9"/>
        <color theme="1"/>
        <rFont val="Calibri"/>
        <family val="2"/>
        <scheme val="minor"/>
      </rPr>
      <t>2Y5</t>
    </r>
  </si>
  <si>
    <t>https://ww14.autotask.net/Mvc/Projects/ProjectDetail.mvc/ProjectDetail?gridConfiguration=Outline&amp;initialContentPage=Summary&amp;projectId=561</t>
  </si>
  <si>
    <t>Implantation SAP SQL Produmex</t>
  </si>
  <si>
    <t>SIT Mauricie</t>
  </si>
  <si>
    <t>In Progress</t>
  </si>
  <si>
    <t>P20210411.0002</t>
  </si>
  <si>
    <t>Projet Implantation SIT</t>
  </si>
  <si>
    <t>https://www.google.fr/maps/place/Sit+Mauricie/@46.3399901,-72.5556003,18.91z/data=!4m5!3m4!1s0x0:0xfecea68a17e43c36!8m2!3d46.3399946!4d-72.5550643!5m1!1e1?hl=fr</t>
  </si>
  <si>
    <t>1090 Rue de la Vérendrye, Trois-Rivières, QC G9A 2S8</t>
  </si>
  <si>
    <t>https://ww14.autotask.net/Mvc/Projects/ProjectDetail.mvc/ProjectDetail?gridConfiguration=Outline&amp;initialContentPage=Summary&amp;projectId=640</t>
  </si>
  <si>
    <t>ServicesPLUS</t>
  </si>
  <si>
    <t>Implantation Editions Chouette</t>
  </si>
  <si>
    <t>Éditions Chouette</t>
  </si>
  <si>
    <t>P20210714.0001</t>
  </si>
  <si>
    <t>Editions Chouette-Retainer</t>
  </si>
  <si>
    <t xml:space="preserve">https://www.google.fr/maps/place/LES+%C3%89DITIONS+CHOUETTE+(1987)+inc./@45.6108288,-73.8582806,17z/data=!4m12!1m6!3m5!1s0x4cc91142da3d61ff:0xb55087171593262f!2sLES+%C3%89DITIONS+CHOUETTE+(1987)+inc.!8m2!3d45.6110368!4d-73.8562293!3m4!1s0x4cc91142da3d61ff:0xb55087171593262f!8m2!3d45.6110368!4d-73.8562293!5m1!1e1?hl=fr </t>
  </si>
  <si>
    <t>2515 Av. de la Renaissance, Boisbriand, QC J7H 1T9</t>
  </si>
  <si>
    <t>https://ww14.autotask.net/Mvc/Projects/ProjectDetail.mvc/ProjectDetail?gridConfiguration=Outline&amp;initialContentPage=Summary&amp;projectId=679</t>
  </si>
  <si>
    <t>Implementation SAP HANA Versago</t>
  </si>
  <si>
    <t>O&amp;T Farms</t>
  </si>
  <si>
    <t>P20210715.0001</t>
  </si>
  <si>
    <t>O&amp;T Farms Implementation project</t>
  </si>
  <si>
    <t>https://www.google.fr/maps/place/O+%26+T+Farms+Ltd/@48.1142644,-97.5674125,5z/data=!4m5!3m4!1s0x0:0x8d1b22cb14efb697!8m2!3d50.4836299!4d-104.7133565!5m1!1e1?hl=fr</t>
  </si>
  <si>
    <t>Sherwood Drive and, Pinkie Rd, Regina, SK S4R 8R7</t>
  </si>
  <si>
    <t>https://ww14.autotask.net/Mvc/Projects/ProjectDetail.mvc/ProjectDetail?gridConfiguration=Outline&amp;initialContentPage=Summary&amp;projectId=680</t>
  </si>
  <si>
    <t>Implantation WMS</t>
  </si>
  <si>
    <t>Entreprise Tenzo inc.</t>
  </si>
  <si>
    <t>P20210804.0002</t>
  </si>
  <si>
    <t>Projet WMS</t>
  </si>
  <si>
    <t>Mcenaney, Tracy</t>
  </si>
  <si>
    <t>https://www.google.fr/maps/place/T%C3%ABnzo+Fine+Plomberie/@45.5975069,-73.2210645,17z/data=!3m1!4b1!4m5!3m4!1s0x4cc8555dfcbc8aeb:0xa5269fb26ea18829!8m2!3d45.5975032!4d-73.2165798!5m1!1e1?hl=fr</t>
  </si>
  <si>
    <t>1101 Rue Louis-Marchand, Beloeil, QC J3G 6S4</t>
  </si>
  <si>
    <t>https://ww14.autotask.net/Mvc/Projects/ProjectDetail.mvc/ProjectDetail?gridConfiguration=Outline&amp;initialContentPage=Summary&amp;projectId=686</t>
  </si>
  <si>
    <t>Tzanet</t>
  </si>
  <si>
    <t>P20210922.0001</t>
  </si>
  <si>
    <t>Retainer Tzanet- Projet Produmex WMS</t>
  </si>
  <si>
    <t>https://www.google.fr/maps/place/Les+Entreprises+Tzanet/@45.563041,-73.7008035,13z/data=!4m9!1m2!2m1!1stzanet!3m5!1s0x4cc918f3f22a80a9:0xc62c2032f37672a4!8m2!3d45.5332363!4d-73.6628473!15sCgZ0emFuZXQiA4gBAVoIIgZ0emFuZXSSARRraXRjaGVuX3N1cHBseV9zdG9yZeABAA!5m1!1e1?hl=fr</t>
  </si>
  <si>
    <t>1375 Rue de Louvain O, Montréal, QC H4N 1G6</t>
  </si>
  <si>
    <t>https://ww14.autotask.net/Mvc/Projects/ProjectDetail.mvc/ProjectDetail?gridConfiguration=Outline&amp;initialContentPage=Summary&amp;projectId=702</t>
  </si>
  <si>
    <t>CMBB SAP Implementation</t>
  </si>
  <si>
    <t>CMBB Bakeware Canada Inc.</t>
  </si>
  <si>
    <t>P20211119.0001</t>
  </si>
  <si>
    <t>Project SAP Implementation</t>
  </si>
  <si>
    <t>https://www.google.fr/maps/place/84+Easton+Rd,+Brantford,+ON+N3P+1J5/@43.1783099,-80.2439915,17z/data=!4m13!1m7!3m6!1s0x882c65a8c719a50d:0x6f23799d6a1e608!2s84+Easton+Rd,+Brantford,+ON+N3P+1J5!3b1!8m2!3d43.178306!4d-80.2418028!3m4!1s0x882c65a8c719a50d:0x6f23799d6a1e608!8m2!3d43.178306!4d-80.2418028!5m1!1e1?hl=fr</t>
  </si>
  <si>
    <t>84 Easton Road,Brantford Ontario N3P 1J5</t>
  </si>
  <si>
    <t>https://ww14.autotask.net/Mvc/Projects/ProjectDetail.mvc/ProjectDetail?gridConfiguration=Outline&amp;initialContentPage=Summary&amp;projectId=716</t>
  </si>
  <si>
    <t>Migration SAP V10</t>
  </si>
  <si>
    <t>Cowper Inc.</t>
  </si>
  <si>
    <t>P20211202.0001</t>
  </si>
  <si>
    <t>Champoux, Daniel</t>
  </si>
  <si>
    <t>https://www.google.fr/maps/place/Cowper+Inc./@45.5056385,-73.8453642,11.77z/data=!4m5!3m4!1s0x0:0x4c8bb1af0ea42de6!8m2!3d45.4413746!4d-73.670454!5m1!1e1?hl=fr</t>
  </si>
  <si>
    <t>677 7th avenue, Lachine, QC</t>
  </si>
  <si>
    <t>https://ww14.autotask.net/Mvc/Projects/ProjectDetail.mvc/ProjectDetail?gridConfiguration=Outline&amp;initialContentPage=Summary&amp;projectId=722</t>
  </si>
  <si>
    <t>Implantation Produmex Scan</t>
  </si>
  <si>
    <t>P20221128.0003</t>
  </si>
  <si>
    <t>Produmex Scan</t>
  </si>
  <si>
    <t>SAP HANA Implementation</t>
  </si>
  <si>
    <t>Coco Bakery Inc.</t>
  </si>
  <si>
    <t>P20211206.0001</t>
  </si>
  <si>
    <t>SAP implementation project</t>
  </si>
  <si>
    <t>https://www.google.fr/maps/place/6226+Danville+Rd,+Mississauga,+ON+L5T+2H7/@43.6421185,-79.6747931,18z/data=!4m13!1m7!3m6!1s0x882b3f69ec62ad99:0xe801a6135638fab9!2s6226+Danville+Rd,+Mississauga,+ON+L5T+2H7!3b1!8m2!3d43.6421169!4d-79.6738909!3m4!1s0x882b3f69ec62ad99:0xe801a6135638fab9!8m2!3d43.6421169!4d-79.6738909!5m1!1e1?hl=fr</t>
  </si>
  <si>
    <t>6226 Danville Road, Mississauga, ON L5T 2H7</t>
  </si>
  <si>
    <t>https://ww14.autotask.net/Mvc/Projects/ProjectDetail.mvc/ProjectDetail?gridConfiguration=Outline&amp;initialContentPage=Summary&amp;projectId=725</t>
  </si>
  <si>
    <t>Migration V10 SQL</t>
  </si>
  <si>
    <t>Les Aliments CDS inc.</t>
  </si>
  <si>
    <t>P20220104.0002</t>
  </si>
  <si>
    <t>Projet Migration V10 SQL</t>
  </si>
  <si>
    <t>https://www.google.fr/maps/place/Les+Aliments+CDS+Foods+Inc./@45.5275469,-73.6519625,14.4z/data=!4m5!3m4!1s0x0:0x9e5bd2d32605e06d!8m2!3d45.5284002!4d-73.6657747!5m1!1e1?hl=fr</t>
  </si>
  <si>
    <t>775 Bd Lebeau, Saint-Laurent, QC H4N 1S5</t>
  </si>
  <si>
    <t>https://ww14.autotask.net/Mvc/Projects/ProjectDetail.mvc/ProjectDetail?gridConfiguration=Outline&amp;initialContentPage=Summary&amp;projectId=740</t>
  </si>
  <si>
    <t>ServicesPLUS &amp; ServicesTECH</t>
  </si>
  <si>
    <t>Implantation SAP phase 1 et 2</t>
  </si>
  <si>
    <t>Gazebo Penguin Inc.</t>
  </si>
  <si>
    <t>P20220110.0002</t>
  </si>
  <si>
    <t>Projet implantation SAP</t>
  </si>
  <si>
    <t>https://www.google.fr/maps/place/Gazebo+Penguin+Inc/@45.4710799,-73.6971059,17z/data=!3m1!4b1!4m5!3m4!1s0x4cc917bb885b926d:0x4e4996129610b8c4!8m2!3d45.4710762!4d-73.6949172!5m1!1e1?hl=fr</t>
  </si>
  <si>
    <t>4660 Rue Hickmore, Saint-Laurent, QC H4T 1K2</t>
  </si>
  <si>
    <t>https://ww14.autotask.net/Mvc/Projects/ProjectDetail.mvc/ProjectDetail?gridConfiguration=Outline&amp;initialContentPage=Summary&amp;projectId=744</t>
  </si>
  <si>
    <t>Fixed assets implementation</t>
  </si>
  <si>
    <t>Walt's Wholesale Meats</t>
  </si>
  <si>
    <t>USD</t>
  </si>
  <si>
    <t>P20220215.0001</t>
  </si>
  <si>
    <t>2022 - Walt's Wholesale Meats (PLUS)</t>
  </si>
  <si>
    <t>Frandsen, Scott</t>
  </si>
  <si>
    <t xml:space="preserve">https://www.google.fr/maps/place/350+S+Pekin+Rd,+Woodland,+WA+98674,+%C3%89tats-Unis/@45.8913918,-122.7452506,17z/data=!3m1!4b1!4m5!3m4!1s0x54944f1f45f97411:0xfa635b6193402016!8m2!3d45.8913918!4d-122.7430619!5m1!1e1?hl=fr </t>
  </si>
  <si>
    <t>350 S Pekin Rd , Woodland WA 98674</t>
  </si>
  <si>
    <t>https://ww14.autotask.net/Mvc/Projects/ProjectDetail.mvc/ProjectDetail?gridConfiguration=Outline&amp;initialContentPage=Summary&amp;projectId=762</t>
  </si>
  <si>
    <t>Implementation SAP HANA</t>
  </si>
  <si>
    <t>Lovato Electric Inc. (USA)</t>
  </si>
  <si>
    <t>P20220515.0001</t>
  </si>
  <si>
    <t>Implementation PROJECT</t>
  </si>
  <si>
    <t>https://www.google.fr/maps/place/LOVATO+Electric/@36.7919655,-76.2459392,16.59z/data=!4m5!3m4!1s0x0:0x2d8afaab31ba084e!8m2!3d36.7918965!4d-76.2460442!5m1!1e1?hl=fr</t>
  </si>
  <si>
    <t>2017 Georgetown Blvd, Chesapeake, VA 23325, États-Unis</t>
  </si>
  <si>
    <t>https://ww14.autotask.net/Mvc/Projects/ProjectDetail.mvc/ProjectDetail?gridConfiguration=Outline&amp;initialContentPage=Summary&amp;projectId=791</t>
  </si>
  <si>
    <t>Implantation SAP</t>
  </si>
  <si>
    <t>Megastar Électroniques Inc.</t>
  </si>
  <si>
    <t>P20220916.0001</t>
  </si>
  <si>
    <t>Projet MegaStar</t>
  </si>
  <si>
    <t xml:space="preserve">https://www.google.fr/maps/place/Mega+Star+Electronics/@45.5959339,-73.6251983,17z/data=!4m13!1m7!3m6!1s0x4cc91f0eb603ccf1:0x98b53f098eaf6dc4!2s5061+Rue+d'Amiens,+Montr%C3%A9al-Nord,+QC+H1G+3G2!3b1!8m2!3d45.5959339!4d-73.6230096!3m4!1s0x4cc91f0eb6183d4d:0x160e294c414f78c1!8m2!3d45.5960346!4d-73.6228044!5m1!1e1?hl=fr </t>
  </si>
  <si>
    <t>5061 Rue d'Amiens, Montréal-Nord, QC H1G 3G2</t>
  </si>
  <si>
    <t>https://ww14.autotask.net/Mvc/Projects/ProjectDetail.mvc/ProjectDetail?gridConfiguration=Outline&amp;initialContentPage=Summary&amp;projectId=829</t>
  </si>
  <si>
    <t>Migration SAP V10 SQL</t>
  </si>
  <si>
    <t>Laiterie de Coaticook ltée</t>
  </si>
  <si>
    <t>P20220922.0001</t>
  </si>
  <si>
    <t>https://www.google.fr/maps/place/Laiterie+de+Coaticook+Lt%C3%A9e/@45.1569719,-71.8032584,17z/data=!3m1!4b1!4m5!3m4!1s0x4cb658f0bcef7741:0xb18492fd3db72d09!8m2!3d45.1569295!4d-71.8010503!5m1!1e1?hl=fr</t>
  </si>
  <si>
    <t>1000 Rue Child, Coaticook, QC J1A 2S5</t>
  </si>
  <si>
    <t>https://ww14.autotask.net/Mvc/Projects/ProjectDetail.mvc/ProjectDetail?gridConfiguration=Outline&amp;initialContentPage=Summary&amp;projectId=830&amp;restoreworkspacekey=</t>
  </si>
  <si>
    <t>SAP V10 Migration</t>
  </si>
  <si>
    <t>Federal Steel Equipment Ltd.</t>
  </si>
  <si>
    <t>P20221005.0002</t>
  </si>
  <si>
    <t>Projet migration</t>
  </si>
  <si>
    <t xml:space="preserve">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</t>
  </si>
  <si>
    <t>540 20e Avenue, Lachine, QC H8S 3T1</t>
  </si>
  <si>
    <t>https://ww14.autotask.net/Mvc/Projects/ProjectDetail.mvc/ProjectDetail?gridConfiguration=Outline&amp;initialContentPage=Summary&amp;projectId=835</t>
  </si>
  <si>
    <t>Installation serveur</t>
  </si>
  <si>
    <t>P20221124.0001</t>
  </si>
  <si>
    <t>Installation d'un nouveau serveur</t>
  </si>
  <si>
    <t>https://ww14.autotask.net/Mvc/Projects/ProjectDetail.mvc/ProjectDetail?gridConfiguration=Outline&amp;initialContentPage=Summary&amp;projectId=856</t>
  </si>
  <si>
    <t>Support pour questions</t>
  </si>
  <si>
    <t>P20220802.0001</t>
  </si>
  <si>
    <t>Formation générale 2022 - Support AdHoc</t>
  </si>
  <si>
    <t>https://ww14.autotask.net/Mvc/Projects/ProjectDetail.mvc/ProjectDetail?gridConfiguration=Outline&amp;initialContentPage=Summary&amp;projectId=810</t>
  </si>
  <si>
    <t>Groupe Pro-Fab</t>
  </si>
  <si>
    <t>P20221212.0001</t>
  </si>
  <si>
    <t>Migration SAP B1 V9.1 vers V10</t>
  </si>
  <si>
    <t>https://www.google.fr/maps/place/Groupe+Pro-Fab+-+Si%C3%A8ge+social/@46.6231521,-71.5027654,17z/data=!4m5!3m4!1s0x0:0x46eb83a9a3cadc17!8m2!3d46.6235537!4d-71.5004496!5m1!1e1?hl=fr</t>
  </si>
  <si>
    <t>294 Rue Laurier, Saint-Apollinaire, QC G0S 2E0</t>
  </si>
  <si>
    <t>https://ww14.autotask.net/Mvc/Projects/ProjectDetail.mvc/ProjectDetail?gridConfiguration=Outline&amp;initialContentPage=Summary&amp;projectId=864</t>
  </si>
  <si>
    <t>Produmex WMS</t>
  </si>
  <si>
    <t>P20221024.0001</t>
  </si>
  <si>
    <t>Implantation SAP B1 &amp; Process Force</t>
  </si>
  <si>
    <t>Fromagerie Polyethnique Inc</t>
  </si>
  <si>
    <t>P20221111.0001</t>
  </si>
  <si>
    <t>Projet implantation SAP B1</t>
  </si>
  <si>
    <t>https://www.google.fr/maps/place/Fromagerie+Polyethnique+Inc./@45.9439944,-73.0552781,12.05z/data=!4m5!3m4!1s0x0:0xef280bcfed15fb50!8m2!3d45.9290294!4d-73.0172073!5m1!1e1?hl=fr</t>
  </si>
  <si>
    <t>235 Chemin de St Robert, Saint-Robert, QC J0G 1S0</t>
  </si>
  <si>
    <t>https://ww14.autotask.net/Mvc/Projects/ProjectDetail.mvc/ProjectDetail?gridConfiguration=Outline&amp;initialContentPage=Summary&amp;projectId=852</t>
  </si>
  <si>
    <t>Projet implantation SAP et WMS</t>
  </si>
  <si>
    <t>Groupe Carreaux Céragrès Inc.</t>
  </si>
  <si>
    <t>P20221012.0001</t>
  </si>
  <si>
    <t>https://www.google.fr/maps/place/825+Rue+Deslauriers,+Saint-Laurent,+QC+H4N+1X3/@45.5292868,-73.667034,17z/data=!4m12!1m6!3m5!1s0x4cc9185f4cc42355:0xad548e4af066f4c6!2sGroupe+Carreaux+C%C3%A9ragr%C3%A8s+Inc.+(si%C3%A8ge+social)+-+Ceragres+Tile+Group+Inc.+(head+office)!8m2!3d45.5292868!4d-73.6648453!3m4!1s0x4cc9185f5a99d0af:0xb101086266c8cfcb!8m2!3d45.5292868!4d-73.6648453!5m1!1e1?hl=fr</t>
  </si>
  <si>
    <t>825 Deslaurier, Montreal QC H4N 1X3</t>
  </si>
  <si>
    <t>https://ww14.autotask.net/Mvc/Projects/ProjectDetail.mvc/ProjectDetail?gridConfiguration=Outline&amp;initialContentPage=Summary&amp;projectId=837</t>
  </si>
  <si>
    <t>Dubois Agrinovations - Archivage</t>
  </si>
  <si>
    <t>Dubois Agrinovation Inc.</t>
  </si>
  <si>
    <t>P20221121.0001</t>
  </si>
  <si>
    <t>2022 - Standard - Dubois Agrinovation (PLUS)</t>
  </si>
  <si>
    <t>https://www.google.fr/maps/place/Dubois+Agrinovation+-+%C3%89quipement+%26+Outils+d'Irrigation+et+Agricole/@45.2710103,-73.6095246,17z/data=!4m13!1m7!3m6!1s0x4cc97240123b9b5d:0x405a2402c5924169!2s478+Rue+Notre+Dame,+Saint-R%C3%A9mi,+QC+J0L+2L0!3b1!8m2!3d45.2710103!4d-73.6073359!3m4!1s0x4cc97240004f7b63:0xa00d36f88582c8ce!8m2!3d45.2708914!4d-73.607322!5m1!1e1?hl=fr</t>
  </si>
  <si>
    <t>478 Rue Notre Dame, Saint-Rémi, QC J0L 2L0</t>
  </si>
  <si>
    <t>https://ww14.autotask.net/Mvc/Framework/Navigation.mvc/Landing?restoreworkspacekey=z3f7cb84a3a934ef3ad2d0dc3eee18d6c</t>
  </si>
  <si>
    <t>Forgestik - Quebec</t>
  </si>
  <si>
    <t xml:space="preserve">https://www.google.fr/maps/place/Forgestik+Inc.+-+Qu%C3%A9bec/@46.7678083,-71.2910004,17z/data=!4m5!3m4!1s0x0:0x3410c520d6b20abc!8m2!3d46.7677269!4d-71.2887151!5m1!1e1?hl=fr </t>
  </si>
  <si>
    <t>2828 Bd Laurier #700, Québec, QC G1V 0B9</t>
  </si>
  <si>
    <t>Forgestik-Montreal</t>
  </si>
  <si>
    <t xml:space="preserve">https://www.google.fr/maps/place/Forgestik+Inc+-+Montreal+Head+Office/@45.5219334,-73.6152552,17z/data=!3m1!4b1!4m5!3m4!1s0x4cc9199df6b7f653:0x801060272b57c4f4!8m2!3d45.52193!4d-73.6130697!5m1!1e1?hl=fr </t>
  </si>
  <si>
    <t>797 Champagneur Avenue, Outremont, Quebec, H2V 3P9</t>
  </si>
  <si>
    <t>Forgestik - Vancouver</t>
  </si>
  <si>
    <t xml:space="preserve">https://www.google.fr/maps/place/Forgestik+Inc+-+Vancouver/@49.2838546,-123.121829,17z/data=!3m1!5s0x548671a3d041e691:0x16e05f12b932f59a!4m12!1m6!3m5!1s0x54867181e140b2c3:0x3257d5499dc7de7c!2sForgestik+Inc+-+Vancouver!8m2!3d49.2838546!4d-123.1196403!3m4!1s0x54867181e140b2c3:0x3257d5499dc7de7c!8m2!3d49.2838546!4d-123.1196403!5m1!1e1?hl=fr </t>
  </si>
  <si>
    <t>885 W Georgia St #1500, Vancouver, BC V6C 3E8</t>
  </si>
  <si>
    <t>Forgestik - Toronto</t>
  </si>
  <si>
    <t xml:space="preserve">https://www.google.fr/maps/place/Forgestik+Inc.+-+Toronto/@43.6410825,-79.3809083,17z/data=!3m1!5s0x882b3757de085e91:0xc359f58994eb5f5!4m12!1m6!3m5!1s0x89d4cb2ae8a1ac2d:0xe007d130adfb1a56!2sForgestik+Inc.+-+Toronto!8m2!3d43.6410825!4d-79.3787196!3m4!1s0x89d4cb2ae8a1ac2d:0xe007d130adfb1a56!8m2!3d43.6410825!4d-79.3787196!5m1!1e1?hl=fr </t>
  </si>
  <si>
    <t>88 Queens Quay W #2500, Toronto, ON M5J 0B9</t>
  </si>
  <si>
    <t>Ceragres</t>
  </si>
  <si>
    <t>https://www.google.fr/maps/place/Groupe+Carreaux+C%C3%A9ragr%C3%A8s+Inc.+(si%C3%A8ge+social)+-+Ceragres+Tile+Group+Inc.+(head+office)/@45.5275469,-73.6519625,14.4z/data=!4m5!3m4!1s0x0:0xad548e4af066f4c6!8m2!3d45.5292868!4d-73.6648453!5m1!1e1?hl=fr</t>
  </si>
  <si>
    <t>TOTAL</t>
  </si>
  <si>
    <t>Contract ID</t>
  </si>
  <si>
    <t>check num proj</t>
  </si>
  <si>
    <t>19/11/2021</t>
  </si>
  <si>
    <t>30/12/2022</t>
  </si>
  <si>
    <t>19/11/2021 12:00 AM</t>
  </si>
  <si>
    <t>31/12/2022</t>
  </si>
  <si>
    <t>28/11/2022</t>
  </si>
  <si>
    <t>15/06/2023</t>
  </si>
  <si>
    <t>28/11/2022 12:00 AM</t>
  </si>
  <si>
    <t>En implantation / Implementation</t>
  </si>
  <si>
    <t>16/11/2022</t>
  </si>
  <si>
    <t>21/11/2022 12:00 AM</t>
  </si>
  <si>
    <t>28/06/2021</t>
  </si>
  <si>
    <t>14/07/2021 12:00 AM</t>
  </si>
  <si>
    <t>31/12/2023</t>
  </si>
  <si>
    <t>29/12/2023</t>
  </si>
  <si>
    <t>24/10/2022</t>
  </si>
  <si>
    <t>31/03/2023</t>
  </si>
  <si>
    <t>24/10/2022 12:00 AM</t>
  </si>
  <si>
    <t>16/09/2022</t>
  </si>
  <si>
    <t>22/09/2022 12:00 AM</t>
  </si>
  <si>
    <t>27/01/2023</t>
  </si>
  <si>
    <t>28/02/2023</t>
  </si>
  <si>
    <t>15/05/2022 12:00 AM</t>
  </si>
  <si>
    <t>28/04/2023</t>
  </si>
  <si>
    <t>16/09/2022 12:00 AM</t>
  </si>
  <si>
    <t>15/07/2021</t>
  </si>
  <si>
    <t>15/07/2021 12:00 AM</t>
  </si>
  <si>
    <t>22/09/2021 12:00 AM</t>
  </si>
  <si>
    <t>15/02/2022</t>
  </si>
  <si>
    <t>30/04/2022</t>
  </si>
  <si>
    <t>15/02/2022 12:00 AM</t>
  </si>
  <si>
    <t>Complete</t>
  </si>
  <si>
    <t>990 Rue Bergar
Laval QC H7L 5A1
CANADA</t>
  </si>
  <si>
    <t>Produit Electrolation</t>
  </si>
  <si>
    <t>https://www.google.fr/maps/place/Produits+Electrolation+Inc/@45.594032,-73.7443942,19z/data=!4m12!1m6!3m5!1s0x4cc92143ec29647d:0x9f89ab8988471bbd!2sProduits+Electrolation+Inc!8m2!3d45.5943373!4d-73.7441876!3m4!1s0x4cc92143ec29647d:0x9f89ab8988471bbd!8m2!3d45.5943373!4d-73.7441876!5m1!1e1?hl=fr</t>
  </si>
  <si>
    <t>Carriere, Daniel</t>
  </si>
  <si>
    <t>Migration SAP B1 V10 SQL</t>
  </si>
  <si>
    <t>P20221222.0001</t>
  </si>
  <si>
    <t>https://ww14.autotask.net/Mvc/Projects/ProjectDetail.mvc/ProjectDetail?gridConfiguration=Outline&amp;initialContentPage=Summary&amp;projectId=866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</si>
</sst>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rgb="FF1E1E1E"/>
      <name val="Arial"/>
      <family val="2"/>
    </font>
    <font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IDFont+F1"/>
    </font>
    <font>
      <sz val="12"/>
      <color rgb="FF355460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8" fontId="0" fillId="0" borderId="0" xfId="0" applyNumberFormat="1" applyAlignment="1">
      <alignment horizontal="center" vertical="top"/>
    </xf>
    <xf numFmtId="0" fontId="19" fillId="0" borderId="0" xfId="42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top"/>
    </xf>
    <xf numFmtId="8" fontId="20" fillId="0" borderId="10" xfId="0" applyNumberFormat="1" applyFont="1" applyBorder="1" applyAlignment="1">
      <alignment horizontal="center" vertical="top"/>
    </xf>
    <xf numFmtId="14" fontId="0" fillId="0" borderId="0" xfId="0" applyNumberFormat="1" applyAlignment="1">
      <alignment horizontal="center" vertical="top"/>
    </xf>
    <xf numFmtId="22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8" fontId="0" fillId="0" borderId="0" xfId="0" applyNumberFormat="1" applyAlignment="1">
      <alignment horizontal="center" vertical="center"/>
    </xf>
    <xf numFmtId="0" fontId="19" fillId="0" borderId="0" xfId="42" applyAlignment="1">
      <alignment vertical="center"/>
    </xf>
    <xf numFmtId="0" fontId="0" fillId="0" borderId="0" xfId="0" applyAlignment="1">
      <alignment vertical="center" wrapText="1"/>
    </xf>
    <xf numFmtId="15" fontId="0" fillId="33" borderId="10" xfId="0" applyNumberFormat="1" applyFill="1" applyBorder="1" applyAlignment="1">
      <alignment vertical="center"/>
    </xf>
    <xf numFmtId="15" fontId="0" fillId="0" borderId="10" xfId="0" applyNumberFormat="1" applyBorder="1" applyAlignment="1">
      <alignment vertical="center"/>
    </xf>
    <xf numFmtId="0" fontId="21" fillId="0" borderId="0" xfId="0" applyFont="1"/>
    <xf numFmtId="0" fontId="19" fillId="0" borderId="0" xfId="42"/>
    <xf numFmtId="0" fontId="22" fillId="0" borderId="0" xfId="42" applyFont="1" applyFill="1"/>
    <xf numFmtId="0" fontId="24" fillId="0" borderId="0" xfId="0" applyFont="1"/>
    <xf numFmtId="14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22" fillId="0" borderId="0" xfId="42" applyFont="1" applyFill="1" applyAlignment="1">
      <alignment vertical="center"/>
    </xf>
    <xf numFmtId="0" fontId="21" fillId="0" borderId="0" xfId="0" applyFont="1" applyAlignment="1">
      <alignment vertical="center"/>
    </xf>
    <xf numFmtId="14" fontId="0" fillId="33" borderId="10" xfId="0" applyNumberFormat="1" applyFill="1" applyBorder="1" applyAlignment="1">
      <alignment vertical="center"/>
    </xf>
    <xf numFmtId="14" fontId="0" fillId="0" borderId="10" xfId="0" applyNumberFormat="1" applyBorder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6">
    <dxf>
      <numFmt numFmtId="12" formatCode="&quot;$&quot;#,##0.00_);[Red]\(&quot;$&quot;#,##0.00\)"/>
      <alignment horizontal="center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19" formatCode="m/d/yyyy"/>
      <alignment horizontal="general" vertical="center" textRotation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20" formatCode="d\-mmm\-yy"/>
      <alignment horizontal="general" vertical="center" textRotation="0" indent="0" justifyLastLine="0" shrinkToFit="0" readingOrder="0"/>
    </dxf>
    <dxf>
      <numFmt numFmtId="20" formatCode="d\-mmm\-yy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numFmt numFmtId="20" formatCode="d\-mmm\-yy"/>
      <alignment horizontal="general" vertical="top" textRotation="0" indent="0" justifyLastLine="0" shrinkToFit="0" readingOrder="0"/>
    </dxf>
    <dxf>
      <numFmt numFmtId="0" formatCode="General"/>
      <alignment horizontal="center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numFmt numFmtId="12" formatCode="&quot;$&quot;#,##0.00_);[Red]\(&quot;$&quot;#,##0.00\)"/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20" formatCode="d\-mmm\-yy"/>
      <alignment horizontal="general" vertical="top" textRotation="0" indent="0" justifyLastLine="0" shrinkToFit="0" readingOrder="0"/>
    </dxf>
    <dxf>
      <numFmt numFmtId="20" formatCode="d\-mmm\-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39" totalsRowShown="0" headerRowDxfId="45" dataDxfId="44">
  <autoFilter ref="A1:U39" xr:uid="{00000000-0009-0000-0100-000001000000}"/>
  <tableColumns count="21">
    <tableColumn id="1" xr3:uid="{00000000-0010-0000-0000-000001000000}" name="Classification" dataDxfId="43"/>
    <tableColumn id="2" xr3:uid="{00000000-0010-0000-0000-000002000000}" name="Project Name" dataDxfId="42"/>
    <tableColumn id="3" xr3:uid="{00000000-0010-0000-0000-000003000000}" name="Company" dataDxfId="41"/>
    <tableColumn id="17" xr3:uid="{00000000-0010-0000-0000-000011000000}" name="Start Date" dataDxfId="40"/>
    <tableColumn id="18" xr3:uid="{00000000-0010-0000-0000-000012000000}" name="End Date" dataDxfId="39"/>
    <tableColumn id="7" xr3:uid="{00000000-0010-0000-0000-000007000000}" name="Status" dataDxfId="38"/>
    <tableColumn id="8" xr3:uid="{00000000-0010-0000-0000-000008000000}" name="Estimated Hours" dataDxfId="37"/>
    <tableColumn id="9" xr3:uid="{00000000-0010-0000-0000-000009000000}" name="Total Hours Worked" dataDxfId="36"/>
    <tableColumn id="15" xr3:uid="{00000000-0010-0000-0000-00000F000000}" name="Hourly rate" dataDxfId="35"/>
    <tableColumn id="16" xr3:uid="{00000000-0010-0000-0000-000010000000}" name="Currency" dataDxfId="34"/>
    <tableColumn id="10" xr3:uid="{00000000-0010-0000-0000-00000A000000}" name="Estimated Revenue" dataDxfId="33">
      <calculatedColumnFormula>Table1[[#This Row],[Estimated Hours]]*Table1[[#This Row],[Hourly rate]]*1.15</calculatedColumnFormula>
    </tableColumn>
    <tableColumn id="11" xr3:uid="{00000000-0010-0000-0000-00000B000000}" name="Project Number" dataDxfId="32"/>
    <tableColumn id="12" xr3:uid="{00000000-0010-0000-0000-00000C000000}" name="Contract" dataDxfId="31"/>
    <tableColumn id="5" xr3:uid="{613F60AC-EE2B-458E-ADE7-E7A9F767174A}" name="ContractID" dataDxfId="30">
      <calculatedColumnFormula>_xlfn.XLOOKUP(Table1[[#This Row],[Project Number]],import!$J$2:$J$22,import!$N$2:$N$22)</calculatedColumnFormula>
    </tableColumn>
    <tableColumn id="13" xr3:uid="{00000000-0010-0000-0000-00000D000000}" name="Create Date" dataDxfId="29"/>
    <tableColumn id="14" xr3:uid="{00000000-0010-0000-0000-00000E000000}" name="Account Manager" dataDxfId="28"/>
    <tableColumn id="26" xr3:uid="{00000000-0010-0000-0000-00001A000000}" name="Location" dataDxfId="27"/>
    <tableColumn id="19" xr3:uid="{00000000-0010-0000-0000-000013000000}" name="Lat" dataDxfId="26"/>
    <tableColumn id="20" xr3:uid="{00000000-0010-0000-0000-000014000000}" name="Long" dataDxfId="25"/>
    <tableColumn id="6" xr3:uid="{B77CAE30-2BB1-49B5-8B7F-3E75398BBCFB}" name="Adresse" dataDxfId="24"/>
    <tableColumn id="21" xr3:uid="{9AD595B6-6288-48F0-9D0A-003D16EFDD7B}" name="Autotask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4DCF5-DBBF-4CD9-A4E8-AF74721DBD26}" name="Table13" displayName="Table13" ref="A1:U30" totalsRowShown="0" headerRowDxfId="22" dataDxfId="21">
  <autoFilter ref="A1:U30" xr:uid="{00000000-0009-0000-0100-000001000000}"/>
  <tableColumns count="21">
    <tableColumn id="1" xr3:uid="{D75D14CE-364E-40CA-9505-1C49C0C3164A}" name="Classification" dataDxfId="20"/>
    <tableColumn id="2" xr3:uid="{65B4CF35-4BF2-4D32-BD4F-1AAD2CA88807}" name="Project Name" dataDxfId="19"/>
    <tableColumn id="3" xr3:uid="{363228B0-F877-48A1-B13C-21711EDFADDB}" name="Company" dataDxfId="18"/>
    <tableColumn id="17" xr3:uid="{071DBDD3-E248-49C7-B0B7-4FA34D1FDC70}" name="Start Date" dataDxfId="17"/>
    <tableColumn id="18" xr3:uid="{F530E060-0FF0-402D-86EA-EFF8019DC8DC}" name="End Date" dataDxfId="16"/>
    <tableColumn id="7" xr3:uid="{9BFC6DEA-16E2-483D-9ADC-EBF8AF5AE267}" name="Status" dataDxfId="15"/>
    <tableColumn id="8" xr3:uid="{B8FD629D-D93E-45D5-B3FC-79BB4C47D512}" name="Estimated Hours" dataDxfId="14"/>
    <tableColumn id="9" xr3:uid="{FFFB7FDF-B233-4A10-8E95-9E28D56516C4}" name="Total Hours Worked" dataDxfId="13"/>
    <tableColumn id="15" xr3:uid="{0B8C6651-7292-4436-AF09-519B7A18F0CE}" name="Hourly rate" dataDxfId="12"/>
    <tableColumn id="16" xr3:uid="{B4B5896D-7653-4E8E-987F-DF39A1A99ADB}" name="Currency" dataDxfId="11"/>
    <tableColumn id="10" xr3:uid="{4603F999-674A-4CEB-8FED-8845FE1510F9}" name="Estimated Revenue" dataDxfId="0">
      <calculatedColumnFormula>Table1[[#This Row],[Estimated Hours]]*Table1[[#This Row],[Hourly rate]]*1.15</calculatedColumnFormula>
    </tableColumn>
    <tableColumn id="11" xr3:uid="{7EC8EA46-BE08-4999-B2F1-17012169C257}" name="Project Number" dataDxfId="10"/>
    <tableColumn id="12" xr3:uid="{EEC9B2F6-7BF8-47E5-853D-BE16CD95295C}" name="Contract" dataDxfId="9"/>
    <tableColumn id="5" xr3:uid="{168F1290-19D5-4B2B-A00B-9E5E7A250B40}" name="ContractID" dataDxfId="8">
      <calculatedColumnFormula>_xlfn.XLOOKUP(Table13[[#This Row],[Project Number]],import!$J$2:$J$22,import!$N$2:$N$22)</calculatedColumnFormula>
    </tableColumn>
    <tableColumn id="13" xr3:uid="{E169E80C-9F1A-4091-96BB-DF0CAB8BDFDA}" name="Create Date" dataDxfId="7"/>
    <tableColumn id="14" xr3:uid="{3F2945AB-9DB4-424B-A969-8609F42AE8A8}" name="Account Manager" dataDxfId="6"/>
    <tableColumn id="26" xr3:uid="{0C4ECDE9-C18D-4E11-9CE7-B41EE22BF6D8}" name="Location" dataDxfId="5"/>
    <tableColumn id="19" xr3:uid="{B3FDF5BD-341D-4C3C-8CDD-E32B3544E203}" name="Lat" dataDxfId="4"/>
    <tableColumn id="20" xr3:uid="{A189BBEE-A000-4D5B-9C0B-1AC5A4423DD3}" name="Long" dataDxfId="3"/>
    <tableColumn id="4" xr3:uid="{11FC0B3C-D2D0-4B5C-9080-3BEE5E20C913}" name="Adresse" dataDxfId="2"/>
    <tableColumn id="6" xr3:uid="{086159E6-9399-4330-B9F6-C2F8702E6E71}" name="Autotas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maps/place/Sit+Mauricie/@46.3399901,-72.5556003,18.91z/data=!4m5!3m4!1s0x0:0xfecea68a17e43c36!8m2!3d46.3399946!4d-72.5550643!5m1!1e1?hl=fr" TargetMode="External"/><Relationship Id="rId18" Type="http://schemas.openxmlformats.org/officeDocument/2006/relationships/hyperlink" Target="https://www.google.fr/maps/place/LES+%C3%89DITIONS+CHOUETTE+(1987)+inc./@45.6108288,-73.8582806,17z/data=!4m12!1m6!3m5!1s0x4cc91142da3d61ff:0xb55087171593262f!2sLES+%C3%89DITIONS+CHOUETTE+(1987)+inc.!8m2!3d45.6110368!4d-73.8562293!3m4!1s0x4cc91142da3d61ff:0xb55087171593262f!8m2!3d45.6110368!4d-73.8562293!5m1!1e1?hl=fr" TargetMode="External"/><Relationship Id="rId26" Type="http://schemas.openxmlformats.org/officeDocument/2006/relationships/hyperlink" Target="https://www.google.fr/maps/place/LOVATO+Electric/@36.7919655,-76.2459392,16.59z/data=!4m5!3m4!1s0x0:0x2d8afaab31ba084e!8m2!3d36.7918965!4d-76.2460442!5m1!1e1?hl=fr" TargetMode="External"/><Relationship Id="rId39" Type="http://schemas.openxmlformats.org/officeDocument/2006/relationships/hyperlink" Target="https://ww14.autotask.net/Mvc/Projects/ProjectDetail.mvc/ProjectDetail?gridConfiguration=Outline&amp;initialContentPage=Summary&amp;projectId=810" TargetMode="External"/><Relationship Id="rId21" Type="http://schemas.openxmlformats.org/officeDocument/2006/relationships/hyperlink" Target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" TargetMode="External"/><Relationship Id="rId34" Type="http://schemas.openxmlformats.org/officeDocument/2006/relationships/hyperlink" Target="https://ww14.autotask.net/Mvc/Projects/ProjectDetail.mvc/ProjectDetail?gridConfiguration=Outline&amp;initialContentPage=Summary&amp;projectId=722" TargetMode="External"/><Relationship Id="rId42" Type="http://schemas.openxmlformats.org/officeDocument/2006/relationships/hyperlink" Target="https://ww14.autotask.net/Mvc/Projects/ProjectDetail.mvc/ProjectDetail?gridConfiguration=Outline&amp;initialContentPage=Summary&amp;projectId=744" TargetMode="External"/><Relationship Id="rId47" Type="http://schemas.openxmlformats.org/officeDocument/2006/relationships/hyperlink" Target="https://ww14.autotask.net/Mvc/Projects/ProjectDetail.mvc/ProjectDetail?gridConfiguration=Outline&amp;initialContentPage=Summary&amp;projectId=640" TargetMode="External"/><Relationship Id="rId50" Type="http://schemas.openxmlformats.org/officeDocument/2006/relationships/hyperlink" Target="https://ww14.autotask.net/Mvc/Projects/ProjectDetail.mvc/ProjectDetail?gridConfiguration=Outline&amp;initialContentPage=Summary&amp;projectId=762" TargetMode="External"/><Relationship Id="rId7" Type="http://schemas.openxmlformats.org/officeDocument/2006/relationships/hyperlink" Target="https://www.google.fr/maps/place/Gazebo+Penguin+Inc/@45.4710799,-73.6971059,17z/data=!3m1!4b1!4m5!3m4!1s0x4cc917bb885b926d:0x4e4996129610b8c4!8m2!3d45.4710762!4d-73.6949172!5m1!1e1?hl=fr" TargetMode="External"/><Relationship Id="rId2" Type="http://schemas.openxmlformats.org/officeDocument/2006/relationships/hyperlink" Target="https://www.google.fr/maps/place/O+%26+T+Farms+Ltd/@48.1142644,-97.5674125,5z/data=!4m5!3m4!1s0x0:0x8d1b22cb14efb697!8m2!3d50.4836299!4d-104.7133565!5m1!1e1?hl=fr" TargetMode="External"/><Relationship Id="rId16" Type="http://schemas.openxmlformats.org/officeDocument/2006/relationships/hyperlink" Target="https://www.google.fr/maps/place/Forgestik+Inc+-+Vancouver/@49.2838546,-123.121829,17z/data=!3m1!5s0x548671a3d041e691:0x16e05f12b932f59a!4m12!1m6!3m5!1s0x54867181e140b2c3:0x3257d5499dc7de7c!2sForgestik+Inc+-+Vancouver!8m2!3d49.2838546!4d-123.1196403!3m4!1s0x54867181e140b2c3:0x3257d5499dc7de7c!8m2!3d49.2838546!4d-123.1196403!5m1!1e1?hl=fr" TargetMode="External"/><Relationship Id="rId29" Type="http://schemas.openxmlformats.org/officeDocument/2006/relationships/hyperlink" Target="https://ww14.autotask.net/Mvc/Projects/ProjectDetail.mvc/ProjectDetail?gridConfiguration=Outline&amp;initialContentPage=Summary&amp;projectId=740" TargetMode="External"/><Relationship Id="rId11" Type="http://schemas.openxmlformats.org/officeDocument/2006/relationships/hyperlink" Target="https://www.google.fr/maps/place/Laiterie+de+Coaticook+Lt%C3%A9e/@45.1569719,-71.8032584,17z/data=!3m1!4b1!4m5!3m4!1s0x4cb658f0bcef7741:0xb18492fd3db72d09!8m2!3d45.1569295!4d-71.8010503!5m1!1e1?hl=fr" TargetMode="External"/><Relationship Id="rId24" Type="http://schemas.openxmlformats.org/officeDocument/2006/relationships/hyperlink" Target="https://www.google.fr/maps/place/Mega+Star+Electronics/@45.5959339,-73.6251983,17z/data=!4m13!1m7!3m6!1s0x4cc91f0eb603ccf1:0x98b53f098eaf6dc4!2s5061+Rue+d'Amiens,+Montr%C3%A9al-Nord,+QC+H1G+3G2!3b1!8m2!3d45.5959339!4d-73.6230096!3m4!1s0x4cc91f0eb6183d4d:0x160e294c414f78c1!8m2!3d45.5960346!4d-73.6228044!5m1!1e1?hl=fr" TargetMode="External"/><Relationship Id="rId32" Type="http://schemas.openxmlformats.org/officeDocument/2006/relationships/hyperlink" Target="https://ww14.autotask.net/Mvc/Projects/ProjectDetail.mvc/ProjectDetail?gridConfiguration=Outline&amp;initialContentPage=Summary&amp;projectId=830&amp;restoreworkspacekey=" TargetMode="External"/><Relationship Id="rId37" Type="http://schemas.openxmlformats.org/officeDocument/2006/relationships/hyperlink" Target="https://ww14.autotask.net/Mvc/Framework/Navigation.mvc/Landing?restoreworkspacekey=z3f7cb84a3a934ef3ad2d0dc3eee18d6c" TargetMode="External"/><Relationship Id="rId40" Type="http://schemas.openxmlformats.org/officeDocument/2006/relationships/hyperlink" Target="https://ww14.autotask.net/Mvc/Projects/ProjectDetail.mvc/ProjectDetail?gridConfiguration=Outline&amp;initialContentPage=Summary&amp;projectId=835" TargetMode="External"/><Relationship Id="rId45" Type="http://schemas.openxmlformats.org/officeDocument/2006/relationships/hyperlink" Target="https://ww14.autotask.net/Mvc/Projects/ProjectDetail.mvc/ProjectDetail?gridConfiguration=Outline&amp;initialContentPage=Summary&amp;projectId=829" TargetMode="External"/><Relationship Id="rId53" Type="http://schemas.openxmlformats.org/officeDocument/2006/relationships/table" Target="../tables/table1.xml"/><Relationship Id="rId5" Type="http://schemas.openxmlformats.org/officeDocument/2006/relationships/hyperlink" Target="https://www.google.fr/maps/place/Les+Aliments+CDS+Foods+Inc./@45.5275469,-73.6519625,14.4z/data=!4m5!3m4!1s0x0:0x9e5bd2d32605e06d!8m2!3d45.5284002!4d-73.6657747!5m1!1e1?hl=fr" TargetMode="External"/><Relationship Id="rId10" Type="http://schemas.openxmlformats.org/officeDocument/2006/relationships/hyperlink" Target="https://www.google.fr/maps/place/Laiterie+de+Coaticook+Lt%C3%A9e/@45.1569719,-71.8032584,17z/data=!3m1!4b1!4m5!3m4!1s0x4cb658f0bcef7741:0xb18492fd3db72d09!8m2!3d45.1569295!4d-71.8010503!5m1!1e1?hl=fr" TargetMode="External"/><Relationship Id="rId19" Type="http://schemas.openxmlformats.org/officeDocument/2006/relationships/hyperlink" Target="https://www.google.fr/maps/place/Distribution+GVA+Inc./@45.5853088,-73.7116445,17z/data=!4m13!1m7!3m6!1s0x4cc9219b39d4d33b:0x961f6a106a81006b!2s1950+Boulevard+des+Laurentides,+Laval,+QC+H7M+2Y9!3b1!8m2!3d45.5853088!4d-73.7094558!3m4!1s0x41aacc371c0c6853:0x7e5ed2e830a314af!8m2!3d45.5852879!4d-73.7094431!5m1!1e1?hl=fr" TargetMode="External"/><Relationship Id="rId31" Type="http://schemas.openxmlformats.org/officeDocument/2006/relationships/hyperlink" Target="https://ww14.autotask.net/Mvc/Projects/ProjectDetail.mvc/ProjectDetail?gridConfiguration=Outline&amp;initialContentPage=Summary&amp;projectId=830&amp;restoreworkspacekey=" TargetMode="External"/><Relationship Id="rId44" Type="http://schemas.openxmlformats.org/officeDocument/2006/relationships/hyperlink" Target="https://ww14.autotask.net/Mvc/Projects/ProjectDetail.mvc/ProjectDetail?gridConfiguration=Outline&amp;initialContentPage=Summary&amp;projectId=791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google.fr/maps/place/Cowper+Inc./@45.5056385,-73.8453642,11.77z/data=!4m5!3m4!1s0x0:0x4c8bb1af0ea42de6!8m2!3d45.4413746!4d-73.670454!5m1!1e1?hl=fr" TargetMode="External"/><Relationship Id="rId9" Type="http://schemas.openxmlformats.org/officeDocument/2006/relationships/hyperlink" Target="https://www.google.fr/maps/place/T%C3%ABnzo+Fine+Plomberie/@45.5975069,-73.2210645,17z/data=!3m1!4b1!4m5!3m4!1s0x4cc8555dfcbc8aeb:0xa5269fb26ea18829!8m2!3d45.5975032!4d-73.2165798!5m1!1e1?hl=fr" TargetMode="External"/><Relationship Id="rId14" Type="http://schemas.openxmlformats.org/officeDocument/2006/relationships/hyperlink" Target="https://www.google.fr/maps/place/Forgestik+Inc.+-+Qu%C3%A9bec/@46.7678083,-71.2910004,17z/data=!4m5!3m4!1s0x0:0x3410c520d6b20abc!8m2!3d46.7677269!4d-71.2887151!5m1!1e1?hl=fr" TargetMode="External"/><Relationship Id="rId22" Type="http://schemas.openxmlformats.org/officeDocument/2006/relationships/hyperlink" Target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" TargetMode="External"/><Relationship Id="rId27" Type="http://schemas.openxmlformats.org/officeDocument/2006/relationships/hyperlink" Target="https://ww14.autotask.net/Mvc/Projects/ProjectDetail.mvc/ProjectDetail?gridConfiguration=Outline&amp;initialContentPage=Summary&amp;projectId=837" TargetMode="External"/><Relationship Id="rId30" Type="http://schemas.openxmlformats.org/officeDocument/2006/relationships/hyperlink" Target="https://ww14.autotask.net/Mvc/Projects/ProjectDetail.mvc/ProjectDetail?gridConfiguration=Outline&amp;initialContentPage=Summary&amp;projectId=716" TargetMode="External"/><Relationship Id="rId35" Type="http://schemas.openxmlformats.org/officeDocument/2006/relationships/hyperlink" Target="https://ww14.autotask.net/Mvc/Projects/ProjectDetail.mvc/ProjectDetail?gridConfiguration=Outline&amp;initialContentPage=Summary&amp;projectId=722" TargetMode="External"/><Relationship Id="rId43" Type="http://schemas.openxmlformats.org/officeDocument/2006/relationships/hyperlink" Target="https://ww14.autotask.net/Mvc/Projects/ProjectDetail.mvc/ProjectDetail?gridConfiguration=Outline&amp;initialContentPage=Summary&amp;projectId=864" TargetMode="External"/><Relationship Id="rId48" Type="http://schemas.openxmlformats.org/officeDocument/2006/relationships/hyperlink" Target="https://ww14.autotask.net/Mvc/Projects/ProjectDetail.mvc/ProjectDetail?gridConfiguration=Outline&amp;initialContentPage=Summary&amp;projectId=686" TargetMode="External"/><Relationship Id="rId8" Type="http://schemas.openxmlformats.org/officeDocument/2006/relationships/hyperlink" Target="https://www.google.fr/maps/place/Les+Entreprises+Tzanet/@45.563041,-73.7008035,13z/data=!4m9!1m2!2m1!1stzanet!3m5!1s0x4cc918f3f22a80a9:0xc62c2032f37672a4!8m2!3d45.5332363!4d-73.6628473!15sCgZ0emFuZXQiA4gBAVoIIgZ0emFuZXSSARRraXRjaGVuX3N1cHBseV9zdG9yZeABAA!5m1!1e1?hl=fr" TargetMode="External"/><Relationship Id="rId51" Type="http://schemas.openxmlformats.org/officeDocument/2006/relationships/hyperlink" Target="https://www.google.fr/maps/place/Produits+Electrolation+Inc/@45.594032,-73.7443942,19z/data=!4m12!1m6!3m5!1s0x4cc92143ec29647d:0x9f89ab8988471bbd!2sProduits+Electrolation+Inc!8m2!3d45.5943373!4d-73.7441876!3m4!1s0x4cc92143ec29647d:0x9f89ab8988471bbd!8m2!3d45.5943373!4d-73.7441876!5m1!1e1?hl=fr" TargetMode="External"/><Relationship Id="rId3" Type="http://schemas.openxmlformats.org/officeDocument/2006/relationships/hyperlink" Target="https://www.google.fr/maps/place/Fromagerie+Polyethnique+Inc./@45.9439944,-73.0552781,12.05z/data=!4m5!3m4!1s0x0:0xef280bcfed15fb50!8m2!3d45.9290294!4d-73.0172073!5m1!1e1?hl=fr" TargetMode="External"/><Relationship Id="rId12" Type="http://schemas.openxmlformats.org/officeDocument/2006/relationships/hyperlink" Target="https://www.google.fr/maps/place/84+Easton+Rd,+Brantford,+ON+N3P+1J5/@43.1783099,-80.2439915,17z/data=!4m13!1m7!3m6!1s0x882c65a8c719a50d:0x6f23799d6a1e608!2s84+Easton+Rd,+Brantford,+ON+N3P+1J5!3b1!8m2!3d43.178306!4d-80.2418028!3m4!1s0x882c65a8c719a50d:0x6f23799d6a1e608!8m2!3d43.178306!4d-80.2418028!5m1!1e1?hl=fr" TargetMode="External"/><Relationship Id="rId17" Type="http://schemas.openxmlformats.org/officeDocument/2006/relationships/hyperlink" Target="https://www.google.fr/maps/place/Forgestik+Inc.+-+Toronto/@43.6410825,-79.3809083,17z/data=!3m1!5s0x882b3757de085e91:0xc359f58994eb5f5!4m12!1m6!3m5!1s0x89d4cb2ae8a1ac2d:0xe007d130adfb1a56!2sForgestik+Inc.+-+Toronto!8m2!3d43.6410825!4d-79.3787196!3m4!1s0x89d4cb2ae8a1ac2d:0xe007d130adfb1a56!8m2!3d43.6410825!4d-79.3787196!5m1!1e1?hl=fr" TargetMode="External"/><Relationship Id="rId25" Type="http://schemas.openxmlformats.org/officeDocument/2006/relationships/hyperlink" Target="https://www.google.fr/maps/place/350+S+Pekin+Rd,+Woodland,+WA+98674,+%C3%89tats-Unis/@45.8913918,-122.7452506,17z/data=!3m1!4b1!4m5!3m4!1s0x54944f1f45f97411:0xfa635b6193402016!8m2!3d45.8913918!4d-122.7430619!5m1!1e1?hl=fr" TargetMode="External"/><Relationship Id="rId33" Type="http://schemas.openxmlformats.org/officeDocument/2006/relationships/hyperlink" Target="https://ww14.autotask.net/Mvc/Projects/ProjectDetail.mvc/ProjectDetail?gridConfiguration=Outline&amp;initialContentPage=Summary&amp;projectId=725" TargetMode="External"/><Relationship Id="rId38" Type="http://schemas.openxmlformats.org/officeDocument/2006/relationships/hyperlink" Target="https://ww14.autotask.net/Mvc/Projects/ProjectDetail.mvc/ProjectDetail?gridConfiguration=Outline&amp;initialContentPage=Summary&amp;projectId=679" TargetMode="External"/><Relationship Id="rId46" Type="http://schemas.openxmlformats.org/officeDocument/2006/relationships/hyperlink" Target="https://ww14.autotask.net/Mvc/Projects/ProjectDetail.mvc/ProjectDetail?gridConfiguration=Outline&amp;initialContentPage=Summary&amp;projectId=680" TargetMode="External"/><Relationship Id="rId20" Type="http://schemas.openxmlformats.org/officeDocument/2006/relationships/hyperlink" Target="https://www.google.fr/maps/place/Cowper+Inc./@45.5056385,-73.8453642,11.77z/data=!4m5!3m4!1s0x0:0x4c8bb1af0ea42de6!8m2!3d45.4413746!4d-73.670454!5m1!1e1?hl=fr" TargetMode="External"/><Relationship Id="rId41" Type="http://schemas.openxmlformats.org/officeDocument/2006/relationships/hyperlink" Target="https://ww14.autotask.net/Mvc/Projects/ProjectDetail.mvc/ProjectDetail?gridConfiguration=Outline&amp;initialContentPage=Summary&amp;projectId=856" TargetMode="External"/><Relationship Id="rId1" Type="http://schemas.openxmlformats.org/officeDocument/2006/relationships/hyperlink" Target="https://www.google.fr/maps/place/6226+Danville+Rd,+Mississauga,+ON+L5T+2H7/@43.6421185,-79.6747931,18z/data=!4m13!1m7!3m6!1s0x882b3f69ec62ad99:0xe801a6135638fab9!2s6226+Danville+Rd,+Mississauga,+ON+L5T+2H7!3b1!8m2!3d43.6421169!4d-79.6738909!3m4!1s0x882b3f69ec62ad99:0xe801a6135638fab9!8m2!3d43.6421169!4d-79.6738909!5m1!1e1?hl=fr" TargetMode="External"/><Relationship Id="rId6" Type="http://schemas.openxmlformats.org/officeDocument/2006/relationships/hyperlink" Target="https://www.google.fr/maps/place/Groupe+Carreaux+C%C3%A9ragr%C3%A8s+Inc.+(si%C3%A8ge+social)+-+Ceragres+Tile+Group+Inc.+(head+office)/@45.5275469,-73.6519625,14.4z/data=!4m5!3m4!1s0x0:0xad548e4af066f4c6!8m2!3d45.5292868!4d-73.6648453!5m1!1e1?hl=fr" TargetMode="External"/><Relationship Id="rId15" Type="http://schemas.openxmlformats.org/officeDocument/2006/relationships/hyperlink" Target="https://www.google.fr/maps/place/Forgestik+Inc+-+Montreal+Head+Office/@45.5219334,-73.6152552,17z/data=!3m1!4b1!4m5!3m4!1s0x4cc9199df6b7f653:0x801060272b57c4f4!8m2!3d45.52193!4d-73.6130697!5m1!1e1?hl=fr" TargetMode="External"/><Relationship Id="rId23" Type="http://schemas.openxmlformats.org/officeDocument/2006/relationships/hyperlink" Target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" TargetMode="External"/><Relationship Id="rId28" Type="http://schemas.openxmlformats.org/officeDocument/2006/relationships/hyperlink" Target="https://ww14.autotask.net/Mvc/Projects/ProjectDetail.mvc/ProjectDetail?gridConfiguration=Outline&amp;initialContentPage=Summary&amp;projectId=852" TargetMode="External"/><Relationship Id="rId36" Type="http://schemas.openxmlformats.org/officeDocument/2006/relationships/hyperlink" Target="https://ww14.autotask.net/Mvc/Projects/ProjectDetail.mvc/ProjectDetail?gridConfiguration=Outline&amp;initialContentPage=Summary&amp;projectId=561" TargetMode="External"/><Relationship Id="rId49" Type="http://schemas.openxmlformats.org/officeDocument/2006/relationships/hyperlink" Target="https://ww14.autotask.net/Mvc/Projects/ProjectDetail.mvc/ProjectDetail?gridConfiguration=Outline&amp;initialContentPage=Summary&amp;projectId=702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maps/place/Forgestik+Inc.+-+Qu%C3%A9bec/@46.7678083,-71.2910004,17z/data=!4m5!3m4!1s0x0:0x3410c520d6b20abc!8m2!3d46.7677269!4d-71.2887151!5m1!1e1?hl=fr" TargetMode="External"/><Relationship Id="rId18" Type="http://schemas.openxmlformats.org/officeDocument/2006/relationships/hyperlink" Target="https://www.google.fr/maps/place/Distribution+GVA+Inc./@45.5853088,-73.7116445,17z/data=!4m13!1m7!3m6!1s0x4cc9219b39d4d33b:0x961f6a106a81006b!2s1950+Boulevard+des+Laurentides,+Laval,+QC+H7M+2Y9!3b1!8m2!3d45.5853088!4d-73.7094558!3m4!1s0x41aacc371c0c6853:0x7e5ed2e830a314af!8m2!3d45.5852879!4d-73.7094431!5m1!1e1?hl=fr" TargetMode="External"/><Relationship Id="rId26" Type="http://schemas.openxmlformats.org/officeDocument/2006/relationships/hyperlink" Target="https://ww14.autotask.net/Mvc/Projects/ProjectDetail.mvc/ProjectDetail?gridConfiguration=Outline&amp;initialContentPage=Summary&amp;projectId=837" TargetMode="External"/><Relationship Id="rId39" Type="http://schemas.openxmlformats.org/officeDocument/2006/relationships/hyperlink" Target="https://ww14.autotask.net/Mvc/Projects/ProjectDetail.mvc/ProjectDetail?gridConfiguration=Outline&amp;initialContentPage=Summary&amp;projectId=835" TargetMode="External"/><Relationship Id="rId21" Type="http://schemas.openxmlformats.org/officeDocument/2006/relationships/hyperlink" Target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" TargetMode="External"/><Relationship Id="rId34" Type="http://schemas.openxmlformats.org/officeDocument/2006/relationships/hyperlink" Target="https://ww14.autotask.net/Mvc/Projects/ProjectDetail.mvc/ProjectDetail?gridConfiguration=Outline&amp;initialContentPage=Summary&amp;projectId=722" TargetMode="External"/><Relationship Id="rId42" Type="http://schemas.openxmlformats.org/officeDocument/2006/relationships/hyperlink" Target="https://ww14.autotask.net/Mvc/Projects/ProjectDetail.mvc/ProjectDetail?gridConfiguration=Outline&amp;initialContentPage=Summary&amp;projectId=864" TargetMode="External"/><Relationship Id="rId47" Type="http://schemas.openxmlformats.org/officeDocument/2006/relationships/hyperlink" Target="https://ww14.autotask.net/Mvc/Projects/ProjectDetail.mvc/ProjectDetail?gridConfiguration=Outline&amp;initialContentPage=Summary&amp;projectId=686" TargetMode="External"/><Relationship Id="rId50" Type="http://schemas.openxmlformats.org/officeDocument/2006/relationships/hyperlink" Target="https://www.google.fr/maps/place/Produits+Electrolation+Inc/@45.594032,-73.7443942,19z/data=!4m12!1m6!3m5!1s0x4cc92143ec29647d:0x9f89ab8988471bbd!2sProduits+Electrolation+Inc!8m2!3d45.5943373!4d-73.7441876!3m4!1s0x4cc92143ec29647d:0x9f89ab8988471bbd!8m2!3d45.5943373!4d-73.7441876!5m1!1e1?hl=fr" TargetMode="External"/><Relationship Id="rId7" Type="http://schemas.openxmlformats.org/officeDocument/2006/relationships/hyperlink" Target="https://www.google.fr/maps/place/Les+Entreprises+Tzanet/@45.563041,-73.7008035,13z/data=!4m9!1m2!2m1!1stzanet!3m5!1s0x4cc918f3f22a80a9:0xc62c2032f37672a4!8m2!3d45.5332363!4d-73.6628473!15sCgZ0emFuZXQiA4gBAVoIIgZ0emFuZXSSARRraXRjaGVuX3N1cHBseV9zdG9yZeABAA!5m1!1e1?hl=fr" TargetMode="External"/><Relationship Id="rId2" Type="http://schemas.openxmlformats.org/officeDocument/2006/relationships/hyperlink" Target="https://www.google.fr/maps/place/O+%26+T+Farms+Ltd/@48.1142644,-97.5674125,5z/data=!4m5!3m4!1s0x0:0x8d1b22cb14efb697!8m2!3d50.4836299!4d-104.7133565!5m1!1e1?hl=fr" TargetMode="External"/><Relationship Id="rId16" Type="http://schemas.openxmlformats.org/officeDocument/2006/relationships/hyperlink" Target="https://www.google.fr/maps/place/Forgestik+Inc.+-+Toronto/@43.6410825,-79.3809083,17z/data=!3m1!5s0x882b3757de085e91:0xc359f58994eb5f5!4m12!1m6!3m5!1s0x89d4cb2ae8a1ac2d:0xe007d130adfb1a56!2sForgestik+Inc.+-+Toronto!8m2!3d43.6410825!4d-79.3787196!3m4!1s0x89d4cb2ae8a1ac2d:0xe007d130adfb1a56!8m2!3d43.6410825!4d-79.3787196!5m1!1e1?hl=fr" TargetMode="External"/><Relationship Id="rId29" Type="http://schemas.openxmlformats.org/officeDocument/2006/relationships/hyperlink" Target="https://ww14.autotask.net/Mvc/Projects/ProjectDetail.mvc/ProjectDetail?gridConfiguration=Outline&amp;initialContentPage=Summary&amp;projectId=716" TargetMode="External"/><Relationship Id="rId11" Type="http://schemas.openxmlformats.org/officeDocument/2006/relationships/hyperlink" Target="https://www.google.fr/maps/place/84+Easton+Rd,+Brantford,+ON+N3P+1J5/@43.1783099,-80.2439915,17z/data=!4m13!1m7!3m6!1s0x882c65a8c719a50d:0x6f23799d6a1e608!2s84+Easton+Rd,+Brantford,+ON+N3P+1J5!3b1!8m2!3d43.178306!4d-80.2418028!3m4!1s0x882c65a8c719a50d:0x6f23799d6a1e608!8m2!3d43.178306!4d-80.2418028!5m1!1e1?hl=fr" TargetMode="External"/><Relationship Id="rId24" Type="http://schemas.openxmlformats.org/officeDocument/2006/relationships/hyperlink" Target="https://www.google.fr/maps/place/350+S+Pekin+Rd,+Woodland,+WA+98674,+%C3%89tats-Unis/@45.8913918,-122.7452506,17z/data=!3m1!4b1!4m5!3m4!1s0x54944f1f45f97411:0xfa635b6193402016!8m2!3d45.8913918!4d-122.7430619!5m1!1e1?hl=fr" TargetMode="External"/><Relationship Id="rId32" Type="http://schemas.openxmlformats.org/officeDocument/2006/relationships/hyperlink" Target="https://ww14.autotask.net/Mvc/Projects/ProjectDetail.mvc/ProjectDetail?gridConfiguration=Outline&amp;initialContentPage=Summary&amp;projectId=725" TargetMode="External"/><Relationship Id="rId37" Type="http://schemas.openxmlformats.org/officeDocument/2006/relationships/hyperlink" Target="https://ww14.autotask.net/Mvc/Projects/ProjectDetail.mvc/ProjectDetail?gridConfiguration=Outline&amp;initialContentPage=Summary&amp;projectId=679" TargetMode="External"/><Relationship Id="rId40" Type="http://schemas.openxmlformats.org/officeDocument/2006/relationships/hyperlink" Target="https://ww14.autotask.net/Mvc/Projects/ProjectDetail.mvc/ProjectDetail?gridConfiguration=Outline&amp;initialContentPage=Summary&amp;projectId=856" TargetMode="External"/><Relationship Id="rId45" Type="http://schemas.openxmlformats.org/officeDocument/2006/relationships/hyperlink" Target="https://ww14.autotask.net/Mvc/Projects/ProjectDetail.mvc/ProjectDetail?gridConfiguration=Outline&amp;initialContentPage=Summary&amp;projectId=680" TargetMode="External"/><Relationship Id="rId5" Type="http://schemas.openxmlformats.org/officeDocument/2006/relationships/hyperlink" Target="https://www.google.fr/maps/place/Les+Aliments+CDS+Foods+Inc./@45.5275469,-73.6519625,14.4z/data=!4m5!3m4!1s0x0:0x9e5bd2d32605e06d!8m2!3d45.5284002!4d-73.6657747!5m1!1e1?hl=fr" TargetMode="External"/><Relationship Id="rId15" Type="http://schemas.openxmlformats.org/officeDocument/2006/relationships/hyperlink" Target="https://www.google.fr/maps/place/Forgestik+Inc+-+Vancouver/@49.2838546,-123.121829,17z/data=!3m1!5s0x548671a3d041e691:0x16e05f12b932f59a!4m12!1m6!3m5!1s0x54867181e140b2c3:0x3257d5499dc7de7c!2sForgestik+Inc+-+Vancouver!8m2!3d49.2838546!4d-123.1196403!3m4!1s0x54867181e140b2c3:0x3257d5499dc7de7c!8m2!3d49.2838546!4d-123.1196403!5m1!1e1?hl=fr" TargetMode="External"/><Relationship Id="rId23" Type="http://schemas.openxmlformats.org/officeDocument/2006/relationships/hyperlink" Target="https://www.google.fr/maps/place/Mega+Star+Electronics/@45.5959339,-73.6251983,17z/data=!4m13!1m7!3m6!1s0x4cc91f0eb603ccf1:0x98b53f098eaf6dc4!2s5061+Rue+d'Amiens,+Montr%C3%A9al-Nord,+QC+H1G+3G2!3b1!8m2!3d45.5959339!4d-73.6230096!3m4!1s0x4cc91f0eb6183d4d:0x160e294c414f78c1!8m2!3d45.5960346!4d-73.6228044!5m1!1e1?hl=fr" TargetMode="External"/><Relationship Id="rId28" Type="http://schemas.openxmlformats.org/officeDocument/2006/relationships/hyperlink" Target="https://ww14.autotask.net/Mvc/Projects/ProjectDetail.mvc/ProjectDetail?gridConfiguration=Outline&amp;initialContentPage=Summary&amp;projectId=740" TargetMode="External"/><Relationship Id="rId36" Type="http://schemas.openxmlformats.org/officeDocument/2006/relationships/hyperlink" Target="https://ww14.autotask.net/Mvc/Framework/Navigation.mvc/Landing?restoreworkspacekey=z3f7cb84a3a934ef3ad2d0dc3eee18d6c" TargetMode="External"/><Relationship Id="rId49" Type="http://schemas.openxmlformats.org/officeDocument/2006/relationships/hyperlink" Target="https://ww14.autotask.net/Mvc/Projects/ProjectDetail.mvc/ProjectDetail?gridConfiguration=Outline&amp;initialContentPage=Summary&amp;projectId=762" TargetMode="External"/><Relationship Id="rId10" Type="http://schemas.openxmlformats.org/officeDocument/2006/relationships/hyperlink" Target="https://www.google.fr/maps/place/Laiterie+de+Coaticook+Lt%C3%A9e/@45.1569719,-71.8032584,17z/data=!3m1!4b1!4m5!3m4!1s0x4cb658f0bcef7741:0xb18492fd3db72d09!8m2!3d45.1569295!4d-71.8010503!5m1!1e1?hl=fr" TargetMode="External"/><Relationship Id="rId19" Type="http://schemas.openxmlformats.org/officeDocument/2006/relationships/hyperlink" Target="https://www.google.fr/maps/place/Cowper+Inc./@45.5056385,-73.8453642,11.77z/data=!4m5!3m4!1s0x0:0x4c8bb1af0ea42de6!8m2!3d45.4413746!4d-73.670454!5m1!1e1?hl=fr" TargetMode="External"/><Relationship Id="rId31" Type="http://schemas.openxmlformats.org/officeDocument/2006/relationships/hyperlink" Target="https://ww14.autotask.net/Mvc/Projects/ProjectDetail.mvc/ProjectDetail?gridConfiguration=Outline&amp;initialContentPage=Summary&amp;projectId=830&amp;restoreworkspacekey=" TargetMode="External"/><Relationship Id="rId44" Type="http://schemas.openxmlformats.org/officeDocument/2006/relationships/hyperlink" Target="https://ww14.autotask.net/Mvc/Projects/ProjectDetail.mvc/ProjectDetail?gridConfiguration=Outline&amp;initialContentPage=Summary&amp;projectId=829" TargetMode="External"/><Relationship Id="rId52" Type="http://schemas.openxmlformats.org/officeDocument/2006/relationships/table" Target="../tables/table2.xml"/><Relationship Id="rId4" Type="http://schemas.openxmlformats.org/officeDocument/2006/relationships/hyperlink" Target="https://www.google.fr/maps/place/Cowper+Inc./@45.5056385,-73.8453642,11.77z/data=!4m5!3m4!1s0x0:0x4c8bb1af0ea42de6!8m2!3d45.4413746!4d-73.670454!5m1!1e1?hl=fr" TargetMode="External"/><Relationship Id="rId9" Type="http://schemas.openxmlformats.org/officeDocument/2006/relationships/hyperlink" Target="https://www.google.fr/maps/place/Laiterie+de+Coaticook+Lt%C3%A9e/@45.1569719,-71.8032584,17z/data=!3m1!4b1!4m5!3m4!1s0x4cb658f0bcef7741:0xb18492fd3db72d09!8m2!3d45.1569295!4d-71.8010503!5m1!1e1?hl=fr" TargetMode="External"/><Relationship Id="rId14" Type="http://schemas.openxmlformats.org/officeDocument/2006/relationships/hyperlink" Target="https://www.google.fr/maps/place/Forgestik+Inc+-+Montreal+Head+Office/@45.5219334,-73.6152552,17z/data=!3m1!4b1!4m5!3m4!1s0x4cc9199df6b7f653:0x801060272b57c4f4!8m2!3d45.52193!4d-73.6130697!5m1!1e1?hl=fr" TargetMode="External"/><Relationship Id="rId22" Type="http://schemas.openxmlformats.org/officeDocument/2006/relationships/hyperlink" Target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" TargetMode="External"/><Relationship Id="rId27" Type="http://schemas.openxmlformats.org/officeDocument/2006/relationships/hyperlink" Target="https://ww14.autotask.net/Mvc/Projects/ProjectDetail.mvc/ProjectDetail?gridConfiguration=Outline&amp;initialContentPage=Summary&amp;projectId=852" TargetMode="External"/><Relationship Id="rId30" Type="http://schemas.openxmlformats.org/officeDocument/2006/relationships/hyperlink" Target="https://ww14.autotask.net/Mvc/Projects/ProjectDetail.mvc/ProjectDetail?gridConfiguration=Outline&amp;initialContentPage=Summary&amp;projectId=830&amp;restoreworkspacekey=" TargetMode="External"/><Relationship Id="rId35" Type="http://schemas.openxmlformats.org/officeDocument/2006/relationships/hyperlink" Target="https://ww14.autotask.net/Mvc/Projects/ProjectDetail.mvc/ProjectDetail?gridConfiguration=Outline&amp;initialContentPage=Summary&amp;projectId=561" TargetMode="External"/><Relationship Id="rId43" Type="http://schemas.openxmlformats.org/officeDocument/2006/relationships/hyperlink" Target="https://ww14.autotask.net/Mvc/Projects/ProjectDetail.mvc/ProjectDetail?gridConfiguration=Outline&amp;initialContentPage=Summary&amp;projectId=791" TargetMode="External"/><Relationship Id="rId48" Type="http://schemas.openxmlformats.org/officeDocument/2006/relationships/hyperlink" Target="https://ww14.autotask.net/Mvc/Projects/ProjectDetail.mvc/ProjectDetail?gridConfiguration=Outline&amp;initialContentPage=Summary&amp;projectId=702" TargetMode="External"/><Relationship Id="rId8" Type="http://schemas.openxmlformats.org/officeDocument/2006/relationships/hyperlink" Target="https://www.google.fr/maps/place/T%C3%ABnzo+Fine+Plomberie/@45.5975069,-73.2210645,17z/data=!3m1!4b1!4m5!3m4!1s0x4cc8555dfcbc8aeb:0xa5269fb26ea18829!8m2!3d45.5975032!4d-73.2165798!5m1!1e1?hl=fr" TargetMode="External"/><Relationship Id="rId51" Type="http://schemas.openxmlformats.org/officeDocument/2006/relationships/printerSettings" Target="../printerSettings/printerSettings2.bin"/><Relationship Id="rId3" Type="http://schemas.openxmlformats.org/officeDocument/2006/relationships/hyperlink" Target="https://www.google.fr/maps/place/Fromagerie+Polyethnique+Inc./@45.9439944,-73.0552781,12.05z/data=!4m5!3m4!1s0x0:0xef280bcfed15fb50!8m2!3d45.9290294!4d-73.0172073!5m1!1e1?hl=fr" TargetMode="External"/><Relationship Id="rId12" Type="http://schemas.openxmlformats.org/officeDocument/2006/relationships/hyperlink" Target="https://www.google.fr/maps/place/Sit+Mauricie/@46.3399901,-72.5556003,18.91z/data=!4m5!3m4!1s0x0:0xfecea68a17e43c36!8m2!3d46.3399946!4d-72.5550643!5m1!1e1?hl=fr" TargetMode="External"/><Relationship Id="rId17" Type="http://schemas.openxmlformats.org/officeDocument/2006/relationships/hyperlink" Target="https://www.google.fr/maps/place/LES+%C3%89DITIONS+CHOUETTE+(1987)+inc./@45.6108288,-73.8582806,17z/data=!4m12!1m6!3m5!1s0x4cc91142da3d61ff:0xb55087171593262f!2sLES+%C3%89DITIONS+CHOUETTE+(1987)+inc.!8m2!3d45.6110368!4d-73.8562293!3m4!1s0x4cc91142da3d61ff:0xb55087171593262f!8m2!3d45.6110368!4d-73.8562293!5m1!1e1?hl=fr" TargetMode="External"/><Relationship Id="rId25" Type="http://schemas.openxmlformats.org/officeDocument/2006/relationships/hyperlink" Target="https://www.google.fr/maps/place/LOVATO+Electric/@37.3473706,-76.2287809,7z/data=!4m5!3m4!1s0x0:0x2d8afaab31ba084e!8m2!3d36.7918965!4d-76.2460442!5m1!1e1?hl=fr" TargetMode="External"/><Relationship Id="rId33" Type="http://schemas.openxmlformats.org/officeDocument/2006/relationships/hyperlink" Target="https://ww14.autotask.net/Mvc/Projects/ProjectDetail.mvc/ProjectDetail?gridConfiguration=Outline&amp;initialContentPage=Summary&amp;projectId=722" TargetMode="External"/><Relationship Id="rId38" Type="http://schemas.openxmlformats.org/officeDocument/2006/relationships/hyperlink" Target="https://ww14.autotask.net/Mvc/Projects/ProjectDetail.mvc/ProjectDetail?gridConfiguration=Outline&amp;initialContentPage=Summary&amp;projectId=810" TargetMode="External"/><Relationship Id="rId46" Type="http://schemas.openxmlformats.org/officeDocument/2006/relationships/hyperlink" Target="https://ww14.autotask.net/Mvc/Projects/ProjectDetail.mvc/ProjectDetail?gridConfiguration=Outline&amp;initialContentPage=Summary&amp;projectId=640" TargetMode="External"/><Relationship Id="rId20" Type="http://schemas.openxmlformats.org/officeDocument/2006/relationships/hyperlink" Target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" TargetMode="External"/><Relationship Id="rId41" Type="http://schemas.openxmlformats.org/officeDocument/2006/relationships/hyperlink" Target="https://ww14.autotask.net/Mvc/Projects/ProjectDetail.mvc/ProjectDetail?gridConfiguration=Outline&amp;initialContentPage=Summary&amp;projectId=744" TargetMode="External"/><Relationship Id="rId1" Type="http://schemas.openxmlformats.org/officeDocument/2006/relationships/hyperlink" Target="https://www.google.fr/maps/place/6226+Danville+Rd,+Mississauga,+ON+L5T+2H7/@43.6421185,-79.6747931,18z/data=!4m13!1m7!3m6!1s0x882b3f69ec62ad99:0xe801a6135638fab9!2s6226+Danville+Rd,+Mississauga,+ON+L5T+2H7!3b1!8m2!3d43.6421169!4d-79.6738909!3m4!1s0x882b3f69ec62ad99:0xe801a6135638fab9!8m2!3d43.6421169!4d-79.6738909!5m1!1e1?hl=fr" TargetMode="External"/><Relationship Id="rId6" Type="http://schemas.openxmlformats.org/officeDocument/2006/relationships/hyperlink" Target="https://www.google.fr/maps/place/Gazebo+Penguin+Inc/@45.4710799,-73.6971059,17z/data=!3m1!4b1!4m5!3m4!1s0x4cc917bb885b926d:0x4e4996129610b8c4!8m2!3d45.4710762!4d-73.6949172!5m1!1e1?hl=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D43"/>
  <sheetViews>
    <sheetView zoomScale="52" zoomScaleNormal="85" workbookViewId="0">
      <pane xSplit="3" ySplit="1" topLeftCell="D7" activePane="bottomRight" state="frozen"/>
      <selection pane="topRight" activeCell="D1" sqref="D1"/>
      <selection pane="bottomLeft" activeCell="A2" sqref="A2"/>
      <selection pane="bottomRight" activeCell="A22" sqref="A22:XFD22"/>
    </sheetView>
  </sheetViews>
  <sheetFormatPr defaultColWidth="8.88671875" defaultRowHeight="14.4" outlineLevelCol="1"/>
  <cols>
    <col min="1" max="1" width="17.33203125" style="1" customWidth="1"/>
    <col min="2" max="2" width="40.5546875" style="1" bestFit="1" customWidth="1"/>
    <col min="3" max="3" width="26.33203125" style="1" bestFit="1" customWidth="1"/>
    <col min="4" max="4" width="15.6640625" style="1" customWidth="1" outlineLevel="1"/>
    <col min="5" max="5" width="14.5546875" style="1" customWidth="1" outlineLevel="1"/>
    <col min="6" max="6" width="16" style="1" customWidth="1" outlineLevel="1"/>
    <col min="7" max="7" width="9.6640625" style="4" customWidth="1" outlineLevel="1"/>
    <col min="8" max="8" width="11" style="4" customWidth="1" outlineLevel="1"/>
    <col min="9" max="9" width="13.33203125" style="4" bestFit="1" customWidth="1" outlineLevel="1"/>
    <col min="10" max="10" width="16.88671875" style="4" bestFit="1" customWidth="1" outlineLevel="1"/>
    <col min="11" max="11" width="30.6640625" style="4" customWidth="1" outlineLevel="1"/>
    <col min="12" max="12" width="21.6640625" style="4" bestFit="1" customWidth="1" outlineLevel="1"/>
    <col min="13" max="13" width="35.6640625" style="1" customWidth="1" outlineLevel="1"/>
    <col min="14" max="14" width="16.88671875" style="4" customWidth="1" outlineLevel="1"/>
    <col min="15" max="15" width="19" style="1" customWidth="1" outlineLevel="1"/>
    <col min="16" max="16" width="17.88671875" style="1" customWidth="1" outlineLevel="1"/>
    <col min="17" max="17" width="97.5546875" style="1" customWidth="1" outlineLevel="1"/>
    <col min="18" max="18" width="8.88671875" style="1" customWidth="1" outlineLevel="1"/>
    <col min="19" max="19" width="13" style="1" customWidth="1" outlineLevel="1"/>
    <col min="20" max="20" width="29.44140625" style="12" customWidth="1" outlineLevel="1"/>
    <col min="21" max="21" width="13" style="15" customWidth="1" outlineLevel="1"/>
    <col min="22" max="23" width="13" style="1" customWidth="1" outlineLevel="1"/>
    <col min="24" max="24" width="8.88671875" style="1" customWidth="1" outlineLevel="1"/>
    <col min="25" max="25" width="8.88671875" style="1"/>
    <col min="26" max="26" width="29" style="1" bestFit="1" customWidth="1"/>
    <col min="27" max="27" width="41.6640625" style="1" bestFit="1" customWidth="1"/>
    <col min="28" max="16384" width="8.88671875" style="1"/>
  </cols>
  <sheetData>
    <row r="1" spans="1:27" s="13" customFormat="1" ht="28.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4" t="s">
        <v>20</v>
      </c>
      <c r="Z1" s="13" t="s">
        <v>21</v>
      </c>
      <c r="AA1" s="13" t="s">
        <v>22</v>
      </c>
    </row>
    <row r="2" spans="1:27" s="15" customFormat="1">
      <c r="A2" s="15" t="s">
        <v>23</v>
      </c>
      <c r="B2" s="15" t="s">
        <v>24</v>
      </c>
      <c r="C2" s="15" t="s">
        <v>25</v>
      </c>
      <c r="D2" s="16">
        <v>44105</v>
      </c>
      <c r="E2" s="16">
        <v>44925</v>
      </c>
      <c r="F2" s="15" t="s">
        <v>26</v>
      </c>
      <c r="G2" s="14">
        <v>456</v>
      </c>
      <c r="H2" s="14">
        <v>605.75</v>
      </c>
      <c r="I2" s="14">
        <v>165</v>
      </c>
      <c r="J2" s="14" t="s">
        <v>27</v>
      </c>
      <c r="K2" s="17">
        <f>Table1[[#This Row],[Estimated Hours]]*Table1[[#This Row],[Hourly rate]]*1.15</f>
        <v>86526</v>
      </c>
      <c r="L2" s="14" t="s">
        <v>28</v>
      </c>
      <c r="M2" s="15" t="s">
        <v>29</v>
      </c>
      <c r="N2" s="14">
        <f>_xlfn.XLOOKUP(Table1[[#This Row],[Project Number]],import!$J$2:$J$22,import!$N$2:$N$22)</f>
        <v>29684478</v>
      </c>
      <c r="O2" s="16">
        <v>44113</v>
      </c>
      <c r="P2" s="15" t="s">
        <v>30</v>
      </c>
      <c r="Q2" s="18" t="s">
        <v>31</v>
      </c>
      <c r="R2" s="15">
        <v>45.5853088</v>
      </c>
      <c r="S2" s="15">
        <v>-73.709455800000001</v>
      </c>
      <c r="T2" t="s">
        <v>32</v>
      </c>
      <c r="U2" s="18" t="s">
        <v>33</v>
      </c>
      <c r="Z2" s="15" t="str">
        <f>_xlfn.XLOOKUP(Table1[[#This Row],[Project Number]],import!$J$2:$J$24,import!$C$2:$C$24)</f>
        <v>Distribution GVA</v>
      </c>
      <c r="AA2" s="15" t="str">
        <f>_xlfn.XLOOKUP(Table1[[#This Row],[Project Number]],import!$J$2:$J$24,import!$B$2:$B$24)</f>
        <v>Implantation SAP HANA Azure + We Go Trade</v>
      </c>
    </row>
    <row r="3" spans="1:27" s="15" customFormat="1" ht="28.8">
      <c r="A3" s="15" t="s">
        <v>23</v>
      </c>
      <c r="B3" s="15" t="s">
        <v>34</v>
      </c>
      <c r="C3" s="15" t="s">
        <v>35</v>
      </c>
      <c r="D3" s="16">
        <v>44297</v>
      </c>
      <c r="E3" s="16">
        <v>44925</v>
      </c>
      <c r="F3" s="15" t="s">
        <v>36</v>
      </c>
      <c r="G3" s="14">
        <v>207</v>
      </c>
      <c r="H3" s="14">
        <v>159.75</v>
      </c>
      <c r="I3" s="14">
        <v>155</v>
      </c>
      <c r="J3" s="14" t="s">
        <v>27</v>
      </c>
      <c r="K3" s="17">
        <f>Table1[[#This Row],[Estimated Hours]]*Table1[[#This Row],[Hourly rate]]*1.15</f>
        <v>36897.75</v>
      </c>
      <c r="L3" s="14" t="s">
        <v>37</v>
      </c>
      <c r="M3" s="15" t="s">
        <v>38</v>
      </c>
      <c r="N3" s="14">
        <f>_xlfn.XLOOKUP(Table1[[#This Row],[Project Number]],import!$J$2:$J$22,import!$N$2:$N$22)</f>
        <v>29684754</v>
      </c>
      <c r="O3" s="16">
        <v>44297</v>
      </c>
      <c r="P3" s="15" t="s">
        <v>30</v>
      </c>
      <c r="Q3" s="18" t="s">
        <v>39</v>
      </c>
      <c r="R3" s="15">
        <v>46.339994599999997</v>
      </c>
      <c r="S3" s="15">
        <v>-72.555064299999998</v>
      </c>
      <c r="T3" s="19" t="s">
        <v>40</v>
      </c>
      <c r="U3" s="23" t="s">
        <v>41</v>
      </c>
      <c r="Z3" s="15" t="str">
        <f>_xlfn.XLOOKUP(Table1[[#This Row],[Project Number]],import!$J$2:$J$24,import!$C$2:$C$24)</f>
        <v>SIT Mauricie</v>
      </c>
      <c r="AA3" s="15" t="str">
        <f>_xlfn.XLOOKUP(Table1[[#This Row],[Project Number]],import!$J$2:$J$24,import!$B$2:$B$24)</f>
        <v>Implantation SAP SQL Produmex</v>
      </c>
    </row>
    <row r="4" spans="1:27" s="15" customFormat="1" ht="28.8">
      <c r="A4" s="15" t="s">
        <v>42</v>
      </c>
      <c r="B4" s="15" t="s">
        <v>43</v>
      </c>
      <c r="C4" s="15" t="s">
        <v>44</v>
      </c>
      <c r="D4" s="16">
        <v>44375</v>
      </c>
      <c r="E4" s="16">
        <v>44925</v>
      </c>
      <c r="F4" s="15" t="s">
        <v>36</v>
      </c>
      <c r="G4" s="14">
        <v>401</v>
      </c>
      <c r="H4" s="14">
        <v>274</v>
      </c>
      <c r="I4" s="14">
        <v>165</v>
      </c>
      <c r="J4" s="14" t="s">
        <v>27</v>
      </c>
      <c r="K4" s="17">
        <f>Table1[[#This Row],[Estimated Hours]]*Table1[[#This Row],[Hourly rate]]*1.15</f>
        <v>76089.75</v>
      </c>
      <c r="L4" s="14" t="s">
        <v>45</v>
      </c>
      <c r="M4" s="15" t="s">
        <v>46</v>
      </c>
      <c r="N4" s="14">
        <f>_xlfn.XLOOKUP(Table1[[#This Row],[Project Number]],import!$J$2:$J$22,import!$N$2:$N$22)</f>
        <v>29685238</v>
      </c>
      <c r="O4" s="16">
        <v>44391</v>
      </c>
      <c r="P4" s="15" t="s">
        <v>30</v>
      </c>
      <c r="Q4" s="18" t="s">
        <v>47</v>
      </c>
      <c r="R4" s="15">
        <v>45.611036800000001</v>
      </c>
      <c r="S4" s="15">
        <v>-73.856229299999995</v>
      </c>
      <c r="T4" s="19" t="s">
        <v>48</v>
      </c>
      <c r="U4" s="18" t="s">
        <v>49</v>
      </c>
      <c r="Z4" s="15" t="str">
        <f>_xlfn.XLOOKUP(Table1[[#This Row],[Project Number]],import!$J$2:$J$24,import!$C$2:$C$24)</f>
        <v>Éditions Chouette</v>
      </c>
      <c r="AA4" s="15" t="str">
        <f>_xlfn.XLOOKUP(Table1[[#This Row],[Project Number]],import!$J$2:$J$24,import!$B$2:$B$24)</f>
        <v>Implantation Editions Chouette</v>
      </c>
    </row>
    <row r="5" spans="1:27" s="15" customFormat="1" ht="28.8">
      <c r="A5" s="15" t="s">
        <v>42</v>
      </c>
      <c r="B5" s="15" t="s">
        <v>50</v>
      </c>
      <c r="C5" s="15" t="s">
        <v>51</v>
      </c>
      <c r="D5" s="16">
        <v>44392</v>
      </c>
      <c r="E5" s="16">
        <v>44925</v>
      </c>
      <c r="F5" s="15" t="s">
        <v>36</v>
      </c>
      <c r="G5" s="14">
        <v>781</v>
      </c>
      <c r="H5" s="14">
        <v>759.25</v>
      </c>
      <c r="I5" s="14">
        <v>165</v>
      </c>
      <c r="J5" s="14" t="s">
        <v>27</v>
      </c>
      <c r="K5" s="17">
        <f>Table1[[#This Row],[Estimated Hours]]*Table1[[#This Row],[Hourly rate]]*1.15</f>
        <v>148194.75</v>
      </c>
      <c r="L5" s="14" t="s">
        <v>52</v>
      </c>
      <c r="M5" s="15" t="s">
        <v>53</v>
      </c>
      <c r="N5" s="14">
        <f>_xlfn.XLOOKUP(Table1[[#This Row],[Project Number]],import!$J$2:$J$22,import!$N$2:$N$22)</f>
        <v>29684798</v>
      </c>
      <c r="O5" s="16">
        <v>44392</v>
      </c>
      <c r="P5" s="15" t="s">
        <v>30</v>
      </c>
      <c r="Q5" s="18" t="s">
        <v>54</v>
      </c>
      <c r="R5" s="15">
        <v>50.483629899999997</v>
      </c>
      <c r="S5" s="15">
        <v>-104.7133565</v>
      </c>
      <c r="T5" s="19" t="s">
        <v>55</v>
      </c>
      <c r="U5" s="23" t="s">
        <v>56</v>
      </c>
      <c r="Z5" s="15" t="str">
        <f>_xlfn.XLOOKUP(Table1[[#This Row],[Project Number]],import!$J$2:$J$24,import!$C$2:$C$24)</f>
        <v>O&amp;T Farms</v>
      </c>
      <c r="AA5" s="15" t="str">
        <f>_xlfn.XLOOKUP(Table1[[#This Row],[Project Number]],import!$J$2:$J$24,import!$B$2:$B$24)</f>
        <v>Implementation SAP HANA Versago</v>
      </c>
    </row>
    <row r="6" spans="1:27" s="15" customFormat="1" ht="28.8">
      <c r="A6" s="15" t="s">
        <v>42</v>
      </c>
      <c r="B6" s="15" t="s">
        <v>57</v>
      </c>
      <c r="C6" s="15" t="s">
        <v>58</v>
      </c>
      <c r="D6" s="16">
        <v>44409</v>
      </c>
      <c r="E6" s="16">
        <v>44926</v>
      </c>
      <c r="F6" s="15" t="s">
        <v>36</v>
      </c>
      <c r="G6" s="14">
        <v>202</v>
      </c>
      <c r="H6" s="14">
        <v>76.75</v>
      </c>
      <c r="I6" s="14">
        <v>150</v>
      </c>
      <c r="J6" s="14" t="s">
        <v>27</v>
      </c>
      <c r="K6" s="17">
        <f>Table1[[#This Row],[Estimated Hours]]*Table1[[#This Row],[Hourly rate]]*1.15</f>
        <v>34845</v>
      </c>
      <c r="L6" s="14" t="s">
        <v>59</v>
      </c>
      <c r="M6" s="15" t="s">
        <v>60</v>
      </c>
      <c r="N6" s="14">
        <f>_xlfn.XLOOKUP(Table1[[#This Row],[Project Number]],import!$J$2:$J$22,import!$N$2:$N$22)</f>
        <v>29684804</v>
      </c>
      <c r="O6" s="16">
        <v>44412</v>
      </c>
      <c r="P6" s="15" t="s">
        <v>61</v>
      </c>
      <c r="Q6" s="18" t="s">
        <v>62</v>
      </c>
      <c r="R6" s="15">
        <v>45.597503199999998</v>
      </c>
      <c r="S6" s="15">
        <v>-73.216579800000005</v>
      </c>
      <c r="T6" s="19" t="s">
        <v>63</v>
      </c>
      <c r="U6" s="23" t="s">
        <v>64</v>
      </c>
      <c r="Z6" s="15" t="str">
        <f>_xlfn.XLOOKUP(Table1[[#This Row],[Project Number]],import!$J$2:$J$24,import!$C$2:$C$24)</f>
        <v>Entreprise Tenzo inc.</v>
      </c>
      <c r="AA6" s="15" t="str">
        <f>_xlfn.XLOOKUP(Table1[[#This Row],[Project Number]],import!$J$2:$J$24,import!$B$2:$B$24)</f>
        <v>Implantation WMS</v>
      </c>
    </row>
    <row r="7" spans="1:27" s="15" customFormat="1" ht="28.8">
      <c r="A7" s="15" t="s">
        <v>42</v>
      </c>
      <c r="B7" s="15" t="s">
        <v>57</v>
      </c>
      <c r="C7" s="15" t="s">
        <v>65</v>
      </c>
      <c r="D7" s="16">
        <v>44440</v>
      </c>
      <c r="E7" s="16">
        <v>44925</v>
      </c>
      <c r="F7" s="15" t="s">
        <v>26</v>
      </c>
      <c r="G7" s="14">
        <v>200</v>
      </c>
      <c r="H7" s="14">
        <v>103.25</v>
      </c>
      <c r="I7" s="14">
        <v>155</v>
      </c>
      <c r="J7" s="14" t="s">
        <v>27</v>
      </c>
      <c r="K7" s="17">
        <f>Table1[[#This Row],[Estimated Hours]]*Table1[[#This Row],[Hourly rate]]*1.15</f>
        <v>35650</v>
      </c>
      <c r="L7" s="14" t="s">
        <v>66</v>
      </c>
      <c r="M7" s="15" t="s">
        <v>67</v>
      </c>
      <c r="N7" s="14">
        <f>_xlfn.XLOOKUP(Table1[[#This Row],[Project Number]],import!$J$2:$J$22,import!$N$2:$N$22)</f>
        <v>29684829</v>
      </c>
      <c r="O7" s="16">
        <v>44461</v>
      </c>
      <c r="P7" s="15" t="s">
        <v>61</v>
      </c>
      <c r="Q7" s="18" t="s">
        <v>68</v>
      </c>
      <c r="R7" s="15">
        <v>45.533236299999999</v>
      </c>
      <c r="S7" s="15">
        <v>-73.662847299999996</v>
      </c>
      <c r="T7" s="19" t="s">
        <v>69</v>
      </c>
      <c r="U7" s="23" t="s">
        <v>70</v>
      </c>
      <c r="Z7" s="15" t="str">
        <f>_xlfn.XLOOKUP(Table1[[#This Row],[Project Number]],import!$J$2:$J$24,import!$C$2:$C$24)</f>
        <v>Tzanet</v>
      </c>
      <c r="AA7" s="15" t="str">
        <f>_xlfn.XLOOKUP(Table1[[#This Row],[Project Number]],import!$J$2:$J$24,import!$B$2:$B$24)</f>
        <v>Implantation WMS</v>
      </c>
    </row>
    <row r="8" spans="1:27" s="15" customFormat="1">
      <c r="A8" s="15" t="s">
        <v>42</v>
      </c>
      <c r="B8" s="15" t="s">
        <v>71</v>
      </c>
      <c r="C8" s="15" t="s">
        <v>72</v>
      </c>
      <c r="D8" s="16">
        <v>44519</v>
      </c>
      <c r="E8" s="16">
        <v>44925</v>
      </c>
      <c r="F8" s="15" t="s">
        <v>36</v>
      </c>
      <c r="G8" s="14">
        <v>212</v>
      </c>
      <c r="H8" s="14">
        <v>214.75</v>
      </c>
      <c r="I8" s="14">
        <v>195</v>
      </c>
      <c r="J8" s="14" t="s">
        <v>27</v>
      </c>
      <c r="K8" s="17">
        <f>Table1[[#This Row],[Estimated Hours]]*Table1[[#This Row],[Hourly rate]]*1.15</f>
        <v>47540.999999999993</v>
      </c>
      <c r="L8" s="14" t="s">
        <v>73</v>
      </c>
      <c r="M8" s="15" t="s">
        <v>74</v>
      </c>
      <c r="N8" s="14">
        <f>_xlfn.XLOOKUP(Table1[[#This Row],[Project Number]],import!$J$2:$J$22,import!$N$2:$N$22)</f>
        <v>29684853</v>
      </c>
      <c r="O8" s="16">
        <v>44519</v>
      </c>
      <c r="P8" s="15" t="s">
        <v>30</v>
      </c>
      <c r="Q8" s="18" t="s">
        <v>75</v>
      </c>
      <c r="R8" s="15">
        <v>43.178305999999999</v>
      </c>
      <c r="S8" s="15">
        <v>-80.241802800000002</v>
      </c>
      <c r="T8" t="s">
        <v>76</v>
      </c>
      <c r="U8" s="18" t="s">
        <v>77</v>
      </c>
      <c r="Z8" s="15" t="str">
        <f>_xlfn.XLOOKUP(Table1[[#This Row],[Project Number]],import!$J$2:$J$24,import!$C$2:$C$24)</f>
        <v>CMBB Bakeware Canada Inc.</v>
      </c>
      <c r="AA8" s="15" t="str">
        <f>_xlfn.XLOOKUP(Table1[[#This Row],[Project Number]],import!$J$2:$J$24,import!$B$2:$B$24)</f>
        <v>CMBB SAP Implementation</v>
      </c>
    </row>
    <row r="9" spans="1:27" s="15" customFormat="1">
      <c r="A9" s="15" t="s">
        <v>42</v>
      </c>
      <c r="B9" s="15" t="s">
        <v>78</v>
      </c>
      <c r="C9" s="15" t="s">
        <v>79</v>
      </c>
      <c r="D9" s="16">
        <v>44531</v>
      </c>
      <c r="E9" s="16">
        <v>44926</v>
      </c>
      <c r="F9" s="15" t="s">
        <v>229</v>
      </c>
      <c r="G9" s="14">
        <v>40</v>
      </c>
      <c r="H9" s="14">
        <v>46.5</v>
      </c>
      <c r="I9" s="14">
        <v>160</v>
      </c>
      <c r="J9" s="14" t="s">
        <v>27</v>
      </c>
      <c r="K9" s="17">
        <f>Table1[[#This Row],[Estimated Hours]]*Table1[[#This Row],[Hourly rate]]*1.15</f>
        <v>7359.9999999999991</v>
      </c>
      <c r="L9" s="14" t="s">
        <v>80</v>
      </c>
      <c r="M9" s="15" t="s">
        <v>78</v>
      </c>
      <c r="N9" s="14">
        <f>_xlfn.XLOOKUP(Table1[[#This Row],[Project Number]],import!$J$2:$J$22,import!$N$2:$N$22)</f>
        <v>29684859</v>
      </c>
      <c r="O9" s="16">
        <v>44532</v>
      </c>
      <c r="P9" s="15" t="s">
        <v>81</v>
      </c>
      <c r="Q9" s="18" t="s">
        <v>82</v>
      </c>
      <c r="R9" s="15">
        <v>45.441374600000003</v>
      </c>
      <c r="S9" s="15">
        <v>-73.670454000000007</v>
      </c>
      <c r="T9" t="s">
        <v>83</v>
      </c>
      <c r="U9" s="18" t="s">
        <v>84</v>
      </c>
      <c r="Z9" s="15" t="str">
        <f>_xlfn.XLOOKUP(Table1[[#This Row],[Project Number]],import!$J$2:$J$24,import!$C$2:$C$24)</f>
        <v>Cowper Inc.</v>
      </c>
      <c r="AA9" s="15" t="str">
        <f>_xlfn.XLOOKUP(Table1[[#This Row],[Project Number]],import!$J$2:$J$24,import!$B$2:$B$24)</f>
        <v>Migration SAP V10</v>
      </c>
    </row>
    <row r="10" spans="1:27" s="15" customFormat="1">
      <c r="A10" s="15" t="s">
        <v>42</v>
      </c>
      <c r="B10" s="15" t="s">
        <v>85</v>
      </c>
      <c r="C10" s="15" t="s">
        <v>79</v>
      </c>
      <c r="D10" s="16">
        <v>44893</v>
      </c>
      <c r="E10" s="16">
        <v>45092</v>
      </c>
      <c r="F10" s="15" t="s">
        <v>26</v>
      </c>
      <c r="G10" s="14">
        <v>30</v>
      </c>
      <c r="H10" s="14"/>
      <c r="I10" s="14">
        <v>160</v>
      </c>
      <c r="J10" s="14" t="s">
        <v>27</v>
      </c>
      <c r="K10" s="17">
        <f>Table1[[#This Row],[Estimated Hours]]*Table1[[#This Row],[Hourly rate]]*1.15</f>
        <v>5520</v>
      </c>
      <c r="L10" s="14" t="s">
        <v>86</v>
      </c>
      <c r="M10" s="15" t="s">
        <v>87</v>
      </c>
      <c r="N10" s="14">
        <f>_xlfn.XLOOKUP(Table1[[#This Row],[Project Number]],import!$J$2:$J$22,import!$N$2:$N$22)</f>
        <v>29685279</v>
      </c>
      <c r="O10" s="16">
        <v>44893</v>
      </c>
      <c r="P10" s="15" t="s">
        <v>81</v>
      </c>
      <c r="Q10" s="18" t="s">
        <v>82</v>
      </c>
      <c r="R10" s="15">
        <v>45.441374600000003</v>
      </c>
      <c r="S10" s="15">
        <v>-73.670454000000007</v>
      </c>
      <c r="T10" t="s">
        <v>83</v>
      </c>
      <c r="U10" s="18" t="s">
        <v>84</v>
      </c>
      <c r="Z10" s="15" t="str">
        <f>_xlfn.XLOOKUP(Table1[[#This Row],[Project Number]],import!$J$2:$J$24,import!$C$2:$C$24)</f>
        <v>Cowper Inc.</v>
      </c>
      <c r="AA10" s="15" t="str">
        <f>_xlfn.XLOOKUP(Table1[[#This Row],[Project Number]],import!$J$2:$J$24,import!$B$2:$B$24)</f>
        <v>Implantation Produmex Scan</v>
      </c>
    </row>
    <row r="11" spans="1:27" s="15" customFormat="1" ht="28.8">
      <c r="A11" s="15" t="s">
        <v>42</v>
      </c>
      <c r="B11" s="15" t="s">
        <v>88</v>
      </c>
      <c r="C11" s="15" t="s">
        <v>89</v>
      </c>
      <c r="D11" s="16">
        <v>44536</v>
      </c>
      <c r="E11" s="16">
        <v>44925</v>
      </c>
      <c r="F11" s="15" t="s">
        <v>36</v>
      </c>
      <c r="G11" s="14">
        <v>579</v>
      </c>
      <c r="H11" s="14">
        <v>468.25</v>
      </c>
      <c r="I11" s="14">
        <v>165</v>
      </c>
      <c r="J11" s="14" t="s">
        <v>27</v>
      </c>
      <c r="K11" s="17">
        <f>Table1[[#This Row],[Estimated Hours]]*Table1[[#This Row],[Hourly rate]]*1.15</f>
        <v>109865.24999999999</v>
      </c>
      <c r="L11" s="14" t="s">
        <v>90</v>
      </c>
      <c r="M11" s="15" t="s">
        <v>91</v>
      </c>
      <c r="N11" s="14">
        <f>_xlfn.XLOOKUP(Table1[[#This Row],[Project Number]],import!$J$2:$J$22,import!$N$2:$N$22)</f>
        <v>29684857</v>
      </c>
      <c r="O11" s="16">
        <v>44536</v>
      </c>
      <c r="P11" s="15" t="s">
        <v>30</v>
      </c>
      <c r="Q11" s="18" t="s">
        <v>92</v>
      </c>
      <c r="R11" s="15">
        <v>43.642116899999998</v>
      </c>
      <c r="S11" s="15">
        <v>-79.673890900000004</v>
      </c>
      <c r="T11" s="19" t="s">
        <v>93</v>
      </c>
      <c r="U11" s="18" t="s">
        <v>94</v>
      </c>
      <c r="Z11" s="15" t="str">
        <f>_xlfn.XLOOKUP(Table1[[#This Row],[Project Number]],import!$J$2:$J$24,import!$C$2:$C$24)</f>
        <v>Coco Bakery Inc.</v>
      </c>
      <c r="AA11" s="15" t="str">
        <f>_xlfn.XLOOKUP(Table1[[#This Row],[Project Number]],import!$J$2:$J$24,import!$B$2:$B$24)</f>
        <v>SAP HANA Implementation</v>
      </c>
    </row>
    <row r="12" spans="1:27" s="15" customFormat="1">
      <c r="A12" s="15" t="s">
        <v>42</v>
      </c>
      <c r="B12" s="15" t="s">
        <v>95</v>
      </c>
      <c r="C12" s="15" t="s">
        <v>96</v>
      </c>
      <c r="D12" s="16">
        <v>44564</v>
      </c>
      <c r="E12" s="16">
        <v>44953</v>
      </c>
      <c r="F12" s="15" t="s">
        <v>36</v>
      </c>
      <c r="G12" s="14">
        <v>38</v>
      </c>
      <c r="H12" s="14">
        <v>18.25</v>
      </c>
      <c r="I12" s="14">
        <v>160</v>
      </c>
      <c r="J12" s="14" t="s">
        <v>27</v>
      </c>
      <c r="K12" s="17">
        <f>Table1[[#This Row],[Estimated Hours]]*Table1[[#This Row],[Hourly rate]]*1.15</f>
        <v>6991.9999999999991</v>
      </c>
      <c r="L12" s="14" t="s">
        <v>97</v>
      </c>
      <c r="M12" s="15" t="s">
        <v>98</v>
      </c>
      <c r="N12" s="14">
        <f>_xlfn.XLOOKUP(Table1[[#This Row],[Project Number]],import!$J$2:$J$22,import!$N$2:$N$22)</f>
        <v>29685098</v>
      </c>
      <c r="O12" s="16">
        <v>44565</v>
      </c>
      <c r="P12" s="15" t="s">
        <v>61</v>
      </c>
      <c r="Q12" s="18" t="s">
        <v>99</v>
      </c>
      <c r="R12" s="15">
        <v>45.5284002</v>
      </c>
      <c r="S12" s="15">
        <v>-73.6657747</v>
      </c>
      <c r="T12" s="24" t="s">
        <v>100</v>
      </c>
      <c r="U12" s="18" t="s">
        <v>101</v>
      </c>
      <c r="Z12" s="15" t="str">
        <f>_xlfn.XLOOKUP(Table1[[#This Row],[Project Number]],import!$J$2:$J$24,import!$C$2:$C$24)</f>
        <v>Les Aliments CDS inc.</v>
      </c>
      <c r="AA12" s="15" t="str">
        <f>_xlfn.XLOOKUP(Table1[[#This Row],[Project Number]],import!$J$2:$J$24,import!$B$2:$B$24)</f>
        <v>Migration V10 SQL</v>
      </c>
    </row>
    <row r="13" spans="1:27" s="15" customFormat="1" ht="28.8">
      <c r="A13" s="15" t="s">
        <v>102</v>
      </c>
      <c r="B13" s="15" t="s">
        <v>103</v>
      </c>
      <c r="C13" s="15" t="s">
        <v>104</v>
      </c>
      <c r="D13" s="16">
        <v>44562</v>
      </c>
      <c r="E13" s="16">
        <v>44962</v>
      </c>
      <c r="F13" s="15" t="s">
        <v>36</v>
      </c>
      <c r="G13" s="14">
        <v>200</v>
      </c>
      <c r="H13" s="14">
        <v>5</v>
      </c>
      <c r="I13" s="14">
        <v>170</v>
      </c>
      <c r="J13" s="14" t="s">
        <v>27</v>
      </c>
      <c r="K13" s="17">
        <f>Table1[[#This Row],[Estimated Hours]]*Table1[[#This Row],[Hourly rate]]*1.15</f>
        <v>39100</v>
      </c>
      <c r="L13" s="14" t="s">
        <v>105</v>
      </c>
      <c r="M13" s="15" t="s">
        <v>106</v>
      </c>
      <c r="N13" s="14">
        <f>_xlfn.XLOOKUP(Table1[[#This Row],[Project Number]],import!$J$2:$J$22,import!$N$2:$N$22)</f>
        <v>29685103</v>
      </c>
      <c r="O13" s="16">
        <v>44571</v>
      </c>
      <c r="P13" s="15" t="s">
        <v>30</v>
      </c>
      <c r="Q13" s="18" t="s">
        <v>107</v>
      </c>
      <c r="R13" s="15">
        <v>45.471076199999999</v>
      </c>
      <c r="S13" s="15">
        <v>-73.694917200000006</v>
      </c>
      <c r="T13" s="19" t="s">
        <v>108</v>
      </c>
      <c r="U13" s="23" t="s">
        <v>109</v>
      </c>
      <c r="Z13" s="15" t="str">
        <f>_xlfn.XLOOKUP(Table1[[#This Row],[Project Number]],import!$J$2:$J$24,import!$C$2:$C$24)</f>
        <v>Gazebo Penguin Inc.</v>
      </c>
      <c r="AA13" s="15" t="str">
        <f>_xlfn.XLOOKUP(Table1[[#This Row],[Project Number]],import!$J$2:$J$24,import!$B$2:$B$24)</f>
        <v>Implantation SAP phase 1 et 2</v>
      </c>
    </row>
    <row r="14" spans="1:27" s="15" customFormat="1">
      <c r="A14" s="15" t="s">
        <v>42</v>
      </c>
      <c r="B14" s="15" t="s">
        <v>110</v>
      </c>
      <c r="C14" s="15" t="s">
        <v>111</v>
      </c>
      <c r="D14" s="16">
        <v>44607</v>
      </c>
      <c r="E14" s="16">
        <v>44681</v>
      </c>
      <c r="F14" s="15" t="s">
        <v>26</v>
      </c>
      <c r="G14" s="14">
        <v>21</v>
      </c>
      <c r="H14" s="14">
        <v>5.25</v>
      </c>
      <c r="I14" s="14">
        <v>185</v>
      </c>
      <c r="J14" s="14" t="s">
        <v>112</v>
      </c>
      <c r="K14" s="17">
        <f>Table1[[#This Row],[Estimated Hours]]*Table1[[#This Row],[Hourly rate]]*1.15</f>
        <v>4467.75</v>
      </c>
      <c r="L14" s="14" t="s">
        <v>113</v>
      </c>
      <c r="M14" s="15" t="s">
        <v>114</v>
      </c>
      <c r="N14" s="14">
        <f>_xlfn.XLOOKUP(Table1[[#This Row],[Project Number]],import!$J$2:$J$22,import!$N$2:$N$22)</f>
        <v>29685081</v>
      </c>
      <c r="O14" s="16">
        <v>44607</v>
      </c>
      <c r="P14" s="15" t="s">
        <v>115</v>
      </c>
      <c r="Q14" s="18" t="s">
        <v>116</v>
      </c>
      <c r="R14" s="15">
        <v>45.891391800000001</v>
      </c>
      <c r="S14" s="15">
        <v>-122.7430619</v>
      </c>
      <c r="T14" s="22" t="s">
        <v>117</v>
      </c>
      <c r="U14" s="23" t="s">
        <v>118</v>
      </c>
      <c r="Z14" s="15" t="str">
        <f>_xlfn.XLOOKUP(Table1[[#This Row],[Project Number]],import!$J$2:$J$24,import!$C$2:$C$24)</f>
        <v>Walt's Wholesale Meats</v>
      </c>
      <c r="AA14" s="15" t="str">
        <f>_xlfn.XLOOKUP(Table1[[#This Row],[Project Number]],import!$J$2:$J$24,import!$B$2:$B$24)</f>
        <v>Fixed assets implementation</v>
      </c>
    </row>
    <row r="15" spans="1:27" s="15" customFormat="1" ht="28.8">
      <c r="A15" s="15" t="s">
        <v>23</v>
      </c>
      <c r="B15" s="15" t="s">
        <v>119</v>
      </c>
      <c r="C15" s="15" t="s">
        <v>120</v>
      </c>
      <c r="D15" s="16">
        <v>44690</v>
      </c>
      <c r="E15" s="16">
        <v>44985</v>
      </c>
      <c r="F15" s="15" t="s">
        <v>36</v>
      </c>
      <c r="G15" s="14">
        <v>230</v>
      </c>
      <c r="H15" s="14">
        <v>87.75</v>
      </c>
      <c r="I15" s="14">
        <v>150</v>
      </c>
      <c r="J15" s="14" t="s">
        <v>112</v>
      </c>
      <c r="K15" s="17">
        <f>Table1[[#This Row],[Estimated Hours]]*Table1[[#This Row],[Hourly rate]]*1.15</f>
        <v>39675</v>
      </c>
      <c r="L15" s="14" t="s">
        <v>121</v>
      </c>
      <c r="M15" s="15" t="s">
        <v>122</v>
      </c>
      <c r="N15" s="14">
        <f>_xlfn.XLOOKUP(Table1[[#This Row],[Project Number]],import!$J$2:$J$22,import!$N$2:$N$22)</f>
        <v>29685185</v>
      </c>
      <c r="O15" s="16">
        <v>44696</v>
      </c>
      <c r="P15" s="15" t="s">
        <v>30</v>
      </c>
      <c r="Q15" s="18" t="s">
        <v>123</v>
      </c>
      <c r="R15" s="15">
        <v>36.7918965</v>
      </c>
      <c r="S15" s="15">
        <v>-76.2460442</v>
      </c>
      <c r="T15" s="19" t="s">
        <v>124</v>
      </c>
      <c r="U15" s="23" t="s">
        <v>125</v>
      </c>
      <c r="Z15" s="15" t="str">
        <f>_xlfn.XLOOKUP(Table1[[#This Row],[Project Number]],import!$J$2:$J$24,import!$C$2:$C$24)</f>
        <v>Lovato Electric Inc. (USA)</v>
      </c>
      <c r="AA15" s="15" t="str">
        <f>_xlfn.XLOOKUP(Table1[[#This Row],[Project Number]],import!$J$2:$J$24,import!$B$2:$B$24)</f>
        <v>Implementation SAP HANA</v>
      </c>
    </row>
    <row r="16" spans="1:27" s="15" customFormat="1" ht="28.8">
      <c r="A16" s="15" t="s">
        <v>42</v>
      </c>
      <c r="B16" s="15" t="s">
        <v>126</v>
      </c>
      <c r="C16" s="15" t="s">
        <v>127</v>
      </c>
      <c r="D16" s="16">
        <v>44820</v>
      </c>
      <c r="E16" s="16">
        <v>45044</v>
      </c>
      <c r="F16" s="15" t="s">
        <v>36</v>
      </c>
      <c r="G16" s="14">
        <v>407</v>
      </c>
      <c r="H16" s="14">
        <v>9</v>
      </c>
      <c r="I16" s="14">
        <v>185</v>
      </c>
      <c r="J16" s="14" t="s">
        <v>27</v>
      </c>
      <c r="K16" s="17">
        <f>Table1[[#This Row],[Estimated Hours]]*Table1[[#This Row],[Hourly rate]]*1.15</f>
        <v>86589.25</v>
      </c>
      <c r="L16" s="14" t="s">
        <v>128</v>
      </c>
      <c r="M16" s="15" t="s">
        <v>129</v>
      </c>
      <c r="N16" s="14">
        <f>_xlfn.XLOOKUP(Table1[[#This Row],[Project Number]],import!$J$2:$J$22,import!$N$2:$N$22)</f>
        <v>29685237</v>
      </c>
      <c r="O16" s="16">
        <v>44820</v>
      </c>
      <c r="P16" s="15" t="s">
        <v>30</v>
      </c>
      <c r="Q16" s="18" t="s">
        <v>130</v>
      </c>
      <c r="R16" s="15">
        <v>45.595933899999999</v>
      </c>
      <c r="S16" s="15">
        <v>-73.623009600000003</v>
      </c>
      <c r="T16" s="19" t="s">
        <v>131</v>
      </c>
      <c r="U16" s="23" t="s">
        <v>132</v>
      </c>
      <c r="Z16" s="15" t="str">
        <f>_xlfn.XLOOKUP(Table1[[#This Row],[Project Number]],import!$J$2:$J$24,import!$C$2:$C$24)</f>
        <v>Megastar Électroniques Inc.</v>
      </c>
      <c r="AA16" s="15" t="str">
        <f>_xlfn.XLOOKUP(Table1[[#This Row],[Project Number]],import!$J$2:$J$24,import!$B$2:$B$24)</f>
        <v>Implantation SAP</v>
      </c>
    </row>
    <row r="17" spans="1:27" s="15" customFormat="1" ht="28.8">
      <c r="A17" s="15" t="s">
        <v>42</v>
      </c>
      <c r="B17" s="15" t="s">
        <v>133</v>
      </c>
      <c r="C17" s="15" t="s">
        <v>134</v>
      </c>
      <c r="D17" s="16">
        <v>44820</v>
      </c>
      <c r="E17" s="16">
        <v>44925</v>
      </c>
      <c r="F17" s="15" t="s">
        <v>229</v>
      </c>
      <c r="G17" s="14">
        <v>56</v>
      </c>
      <c r="H17" s="14">
        <v>31.75</v>
      </c>
      <c r="I17" s="14">
        <v>165</v>
      </c>
      <c r="J17" s="14" t="s">
        <v>27</v>
      </c>
      <c r="K17" s="17">
        <f>Table1[[#This Row],[Estimated Hours]]*Table1[[#This Row],[Hourly rate]]*1.15</f>
        <v>10626</v>
      </c>
      <c r="L17" s="14" t="s">
        <v>135</v>
      </c>
      <c r="M17" s="15" t="s">
        <v>133</v>
      </c>
      <c r="N17" s="14">
        <f>_xlfn.XLOOKUP(Table1[[#This Row],[Project Number]],import!$J$2:$J$22,import!$N$2:$N$22)</f>
        <v>29685240</v>
      </c>
      <c r="O17" s="16">
        <v>44826</v>
      </c>
      <c r="P17" s="15" t="s">
        <v>81</v>
      </c>
      <c r="Q17" s="18" t="s">
        <v>136</v>
      </c>
      <c r="R17" s="15">
        <v>45.156929499999997</v>
      </c>
      <c r="S17" s="15">
        <v>-71.8010503</v>
      </c>
      <c r="T17" s="19" t="s">
        <v>137</v>
      </c>
      <c r="U17" s="18" t="s">
        <v>138</v>
      </c>
      <c r="Z17" s="15" t="str">
        <f>_xlfn.XLOOKUP(Table1[[#This Row],[Project Number]],import!$J$2:$J$24,import!$C$2:$C$24)</f>
        <v>Laiterie de Coaticook ltée</v>
      </c>
      <c r="AA17" s="15" t="str">
        <f>_xlfn.XLOOKUP(Table1[[#This Row],[Project Number]],import!$J$2:$J$24,import!$B$2:$B$24)</f>
        <v>Migration SAP V10 SQL</v>
      </c>
    </row>
    <row r="18" spans="1:27" s="15" customFormat="1" ht="28.8">
      <c r="A18" s="15" t="s">
        <v>102</v>
      </c>
      <c r="B18" s="15" t="s">
        <v>139</v>
      </c>
      <c r="C18" s="15" t="s">
        <v>140</v>
      </c>
      <c r="D18" s="16">
        <v>44839</v>
      </c>
      <c r="E18" s="16">
        <v>45015</v>
      </c>
      <c r="F18" s="15" t="s">
        <v>26</v>
      </c>
      <c r="G18" s="14">
        <v>16</v>
      </c>
      <c r="H18" s="14">
        <v>11</v>
      </c>
      <c r="I18" s="14">
        <v>165</v>
      </c>
      <c r="J18" s="14" t="s">
        <v>27</v>
      </c>
      <c r="K18" s="17">
        <f>Table1[[#This Row],[Estimated Hours]]*Table1[[#This Row],[Hourly rate]]*1.15</f>
        <v>3035.9999999999995</v>
      </c>
      <c r="L18" s="14" t="s">
        <v>141</v>
      </c>
      <c r="M18" s="15" t="s">
        <v>142</v>
      </c>
      <c r="N18" s="14">
        <f>_xlfn.XLOOKUP(Table1[[#This Row],[Project Number]],import!$J$2:$J$22,import!$N$2:$N$22)</f>
        <v>29685243</v>
      </c>
      <c r="O18" s="16">
        <v>44839</v>
      </c>
      <c r="P18" s="15" t="s">
        <v>81</v>
      </c>
      <c r="Q18" s="18" t="s">
        <v>143</v>
      </c>
      <c r="R18" s="15">
        <v>45.438668100000001</v>
      </c>
      <c r="S18" s="15">
        <v>-73.682237499999999</v>
      </c>
      <c r="T18" s="19" t="s">
        <v>144</v>
      </c>
      <c r="U18" s="18" t="s">
        <v>145</v>
      </c>
      <c r="Z18" s="15" t="str">
        <f>_xlfn.XLOOKUP(Table1[[#This Row],[Project Number]],import!$J$2:$J$24,import!$C$2:$C$24)</f>
        <v>Federal Steel Equipment Ltd.</v>
      </c>
      <c r="AA18" s="15" t="str">
        <f>_xlfn.XLOOKUP(Table1[[#This Row],[Project Number]],import!$J$2:$J$24,import!$B$2:$B$24)</f>
        <v>SAP V10 Migration</v>
      </c>
    </row>
    <row r="19" spans="1:27" s="15" customFormat="1" ht="28.8">
      <c r="A19" s="15" t="s">
        <v>102</v>
      </c>
      <c r="B19" s="15" t="s">
        <v>146</v>
      </c>
      <c r="C19" s="15" t="s">
        <v>140</v>
      </c>
      <c r="D19" s="16">
        <v>44839</v>
      </c>
      <c r="E19" s="16">
        <v>45015</v>
      </c>
      <c r="F19" s="15" t="s">
        <v>26</v>
      </c>
      <c r="G19" s="14">
        <v>40</v>
      </c>
      <c r="H19" s="14">
        <v>0</v>
      </c>
      <c r="I19" s="14">
        <v>135</v>
      </c>
      <c r="J19" s="14" t="s">
        <v>27</v>
      </c>
      <c r="K19" s="17">
        <f>Table1[[#This Row],[Estimated Hours]]*Table1[[#This Row],[Hourly rate]]*1.15</f>
        <v>6209.9999999999991</v>
      </c>
      <c r="L19" s="14" t="s">
        <v>147</v>
      </c>
      <c r="M19" s="15" t="s">
        <v>148</v>
      </c>
      <c r="N19" s="14">
        <v>29685276</v>
      </c>
      <c r="O19" s="16">
        <v>44893</v>
      </c>
      <c r="P19" s="15" t="s">
        <v>81</v>
      </c>
      <c r="Q19" s="18" t="s">
        <v>143</v>
      </c>
      <c r="R19" s="15">
        <v>45.438668100000001</v>
      </c>
      <c r="S19" s="15">
        <v>-73.682237499999999</v>
      </c>
      <c r="T19" s="19" t="s">
        <v>144</v>
      </c>
      <c r="U19" s="18" t="s">
        <v>149</v>
      </c>
      <c r="Z19" s="15" t="e">
        <f>_xlfn.XLOOKUP(Table1[[#This Row],[Project Number]],import!$J$2:$J$24,import!$C$2:$C$24)</f>
        <v>#N/A</v>
      </c>
      <c r="AA19" s="15" t="e">
        <f>_xlfn.XLOOKUP(Table1[[#This Row],[Project Number]],import!$J$2:$J$24,import!$B$2:$B$24)</f>
        <v>#N/A</v>
      </c>
    </row>
    <row r="20" spans="1:27" s="15" customFormat="1" ht="28.8">
      <c r="A20" s="15" t="s">
        <v>102</v>
      </c>
      <c r="B20" s="15" t="s">
        <v>150</v>
      </c>
      <c r="C20" s="15" t="s">
        <v>140</v>
      </c>
      <c r="D20" s="16">
        <v>44839</v>
      </c>
      <c r="E20" s="16">
        <v>45015</v>
      </c>
      <c r="F20" s="15" t="s">
        <v>26</v>
      </c>
      <c r="G20" s="14">
        <v>30</v>
      </c>
      <c r="H20" s="14">
        <v>21.75</v>
      </c>
      <c r="I20" s="14">
        <v>165</v>
      </c>
      <c r="J20" s="14" t="s">
        <v>27</v>
      </c>
      <c r="K20" s="17">
        <f>Table1[[#This Row],[Estimated Hours]]*Table1[[#This Row],[Hourly rate]]*1.15</f>
        <v>5692.5</v>
      </c>
      <c r="L20" s="14" t="s">
        <v>151</v>
      </c>
      <c r="M20" s="15" t="s">
        <v>152</v>
      </c>
      <c r="N20" s="14">
        <v>29685224</v>
      </c>
      <c r="O20" s="16">
        <v>44775</v>
      </c>
      <c r="P20" s="15" t="s">
        <v>81</v>
      </c>
      <c r="Q20" s="18" t="s">
        <v>143</v>
      </c>
      <c r="R20" s="15">
        <v>45.438668100000001</v>
      </c>
      <c r="S20" s="15">
        <v>-73.682237499999999</v>
      </c>
      <c r="T20" s="19" t="s">
        <v>144</v>
      </c>
      <c r="U20" s="18" t="s">
        <v>153</v>
      </c>
      <c r="Z20" s="15" t="e">
        <f>_xlfn.XLOOKUP(Table1[[#This Row],[Project Number]],import!$J$2:$J$24,import!$C$2:$C$24)</f>
        <v>#N/A</v>
      </c>
      <c r="AA20" s="15" t="e">
        <f>_xlfn.XLOOKUP(Table1[[#This Row],[Project Number]],import!$J$2:$J$24,import!$B$2:$B$24)</f>
        <v>#N/A</v>
      </c>
    </row>
    <row r="21" spans="1:27" s="15" customFormat="1" ht="28.8">
      <c r="A21" s="15" t="s">
        <v>42</v>
      </c>
      <c r="B21" s="34" t="s">
        <v>139</v>
      </c>
      <c r="C21" s="15" t="s">
        <v>154</v>
      </c>
      <c r="D21" s="16">
        <v>44895</v>
      </c>
      <c r="E21" s="16">
        <v>45015</v>
      </c>
      <c r="F21" s="15" t="s">
        <v>26</v>
      </c>
      <c r="G21" s="14">
        <v>78</v>
      </c>
      <c r="H21" s="14"/>
      <c r="I21" s="14">
        <v>175</v>
      </c>
      <c r="J21" s="14" t="s">
        <v>27</v>
      </c>
      <c r="K21" s="17">
        <f>Table1[[#This Row],[Estimated Hours]]*Table1[[#This Row],[Hourly rate]]*1.15</f>
        <v>15697.499999999998</v>
      </c>
      <c r="L21" s="14" t="s">
        <v>155</v>
      </c>
      <c r="M21" s="15" t="s">
        <v>156</v>
      </c>
      <c r="N21" s="14">
        <v>29685280</v>
      </c>
      <c r="O21" s="16">
        <v>44901</v>
      </c>
      <c r="P21" s="15" t="s">
        <v>81</v>
      </c>
      <c r="Q21" s="18" t="s">
        <v>157</v>
      </c>
      <c r="R21" s="15">
        <v>46.623553700000002</v>
      </c>
      <c r="S21" s="15">
        <v>-71.500449599999996</v>
      </c>
      <c r="T21" s="19" t="s">
        <v>158</v>
      </c>
      <c r="U21" s="23" t="s">
        <v>159</v>
      </c>
      <c r="Z21" s="15" t="e">
        <f>_xlfn.XLOOKUP(Table1[[#This Row],[Project Number]],import!$J$2:$J$24,import!$C$2:$C$24)</f>
        <v>#N/A</v>
      </c>
      <c r="AA21" s="15" t="e">
        <f>_xlfn.XLOOKUP(Table1[[#This Row],[Project Number]],import!$J$2:$J$24,import!$B$2:$B$24)</f>
        <v>#N/A</v>
      </c>
    </row>
    <row r="22" spans="1:27" s="15" customFormat="1" ht="43.2">
      <c r="A22" s="15" t="s">
        <v>42</v>
      </c>
      <c r="B22" s="35" t="s">
        <v>234</v>
      </c>
      <c r="C22" s="15" t="s">
        <v>231</v>
      </c>
      <c r="D22" s="16">
        <v>44917</v>
      </c>
      <c r="E22" s="16">
        <v>45015</v>
      </c>
      <c r="F22" s="15" t="s">
        <v>26</v>
      </c>
      <c r="G22" s="14">
        <v>46</v>
      </c>
      <c r="H22" s="14"/>
      <c r="I22" s="14">
        <v>165</v>
      </c>
      <c r="J22" s="14" t="s">
        <v>27</v>
      </c>
      <c r="K22" s="17">
        <f>Table1[[#This Row],[Estimated Hours]]*Table1[[#This Row],[Hourly rate]]*1.15</f>
        <v>8728.5</v>
      </c>
      <c r="L22" s="36" t="s">
        <v>235</v>
      </c>
      <c r="M22" s="33" t="s">
        <v>95</v>
      </c>
      <c r="N22" s="14">
        <v>29685283</v>
      </c>
      <c r="O22" s="16">
        <v>44917</v>
      </c>
      <c r="P22" s="15" t="s">
        <v>233</v>
      </c>
      <c r="Q22" s="18" t="s">
        <v>232</v>
      </c>
      <c r="R22" s="15">
        <v>45.594337299999999</v>
      </c>
      <c r="S22" s="15">
        <v>-73.744187600000004</v>
      </c>
      <c r="T22" s="19" t="s">
        <v>230</v>
      </c>
      <c r="U22" s="18" t="s">
        <v>236</v>
      </c>
    </row>
    <row r="23" spans="1:27" s="15" customFormat="1" ht="28.8">
      <c r="A23" s="15" t="s">
        <v>42</v>
      </c>
      <c r="B23" s="15" t="s">
        <v>160</v>
      </c>
      <c r="C23" s="15" t="s">
        <v>134</v>
      </c>
      <c r="D23" s="16">
        <v>44858</v>
      </c>
      <c r="E23" s="16">
        <v>45016</v>
      </c>
      <c r="F23" s="15" t="s">
        <v>26</v>
      </c>
      <c r="G23" s="14">
        <v>166</v>
      </c>
      <c r="H23" s="14">
        <v>1</v>
      </c>
      <c r="I23" s="14">
        <v>165</v>
      </c>
      <c r="J23" s="14" t="s">
        <v>27</v>
      </c>
      <c r="K23" s="17">
        <f>Table1[[#This Row],[Estimated Hours]]*Table1[[#This Row],[Hourly rate]]*1.15</f>
        <v>31498.499999999996</v>
      </c>
      <c r="L23" s="14" t="s">
        <v>161</v>
      </c>
      <c r="M23" s="15" t="s">
        <v>160</v>
      </c>
      <c r="N23" s="14">
        <f>_xlfn.XLOOKUP(Table1[[#This Row],[Project Number]],import!$J$2:$J$22,import!$N$2:$N$22)</f>
        <v>29685255</v>
      </c>
      <c r="O23" s="16">
        <v>44858</v>
      </c>
      <c r="P23" s="15" t="s">
        <v>81</v>
      </c>
      <c r="Q23" s="18" t="s">
        <v>136</v>
      </c>
      <c r="R23" s="15">
        <v>45.156929499999997</v>
      </c>
      <c r="S23" s="15">
        <v>-71.8010503</v>
      </c>
      <c r="T23" s="19" t="s">
        <v>137</v>
      </c>
      <c r="U23" s="18" t="s">
        <v>138</v>
      </c>
      <c r="Z23" s="15" t="str">
        <f>_xlfn.XLOOKUP(Table1[[#This Row],[Project Number]],import!$J$2:$J$24,import!$C$2:$C$24)</f>
        <v>Laiterie de Coaticook ltée</v>
      </c>
      <c r="AA23" s="15" t="str">
        <f>_xlfn.XLOOKUP(Table1[[#This Row],[Project Number]],import!$J$2:$J$24,import!$B$2:$B$24)</f>
        <v>Produmex WMS</v>
      </c>
    </row>
    <row r="24" spans="1:27" s="15" customFormat="1" ht="28.8">
      <c r="A24" s="15" t="s">
        <v>23</v>
      </c>
      <c r="B24" s="15" t="s">
        <v>162</v>
      </c>
      <c r="C24" s="15" t="s">
        <v>163</v>
      </c>
      <c r="D24" s="16">
        <v>44866</v>
      </c>
      <c r="E24" s="16">
        <v>45291</v>
      </c>
      <c r="F24" s="15" t="s">
        <v>26</v>
      </c>
      <c r="G24" s="14">
        <v>815</v>
      </c>
      <c r="H24" s="14">
        <v>1</v>
      </c>
      <c r="I24" s="14">
        <v>170</v>
      </c>
      <c r="J24" s="14" t="s">
        <v>27</v>
      </c>
      <c r="K24" s="17">
        <f>Table1[[#This Row],[Estimated Hours]]*Table1[[#This Row],[Hourly rate]]*1.15</f>
        <v>159332.5</v>
      </c>
      <c r="L24" s="14" t="s">
        <v>164</v>
      </c>
      <c r="M24" s="15" t="s">
        <v>165</v>
      </c>
      <c r="N24" s="14">
        <f>_xlfn.XLOOKUP(Table1[[#This Row],[Project Number]],import!$J$2:$J$22,import!$N$2:$N$22)</f>
        <v>29685265</v>
      </c>
      <c r="O24" s="16">
        <v>44876</v>
      </c>
      <c r="P24" s="15" t="s">
        <v>30</v>
      </c>
      <c r="Q24" s="18" t="s">
        <v>166</v>
      </c>
      <c r="R24" s="15">
        <v>45.929029399999997</v>
      </c>
      <c r="S24" s="15">
        <v>-73.017207299999995</v>
      </c>
      <c r="T24" s="19" t="s">
        <v>167</v>
      </c>
      <c r="U24" s="18" t="s">
        <v>168</v>
      </c>
      <c r="Z24" s="15" t="str">
        <f>_xlfn.XLOOKUP(Table1[[#This Row],[Project Number]],import!$J$2:$J$24,import!$C$2:$C$24)</f>
        <v>Fromagerie Polyethnique Inc</v>
      </c>
      <c r="AA24" s="15" t="str">
        <f>_xlfn.XLOOKUP(Table1[[#This Row],[Project Number]],import!$J$2:$J$24,import!$B$2:$B$24)</f>
        <v>Implantation SAP B1 &amp; Process Force</v>
      </c>
    </row>
    <row r="25" spans="1:27" s="15" customFormat="1">
      <c r="A25" s="15" t="s">
        <v>23</v>
      </c>
      <c r="B25" s="15" t="s">
        <v>169</v>
      </c>
      <c r="C25" s="15" t="s">
        <v>170</v>
      </c>
      <c r="D25" s="16">
        <v>44846</v>
      </c>
      <c r="E25" s="16">
        <v>45289</v>
      </c>
      <c r="F25" s="15" t="s">
        <v>36</v>
      </c>
      <c r="G25" s="14">
        <v>981</v>
      </c>
      <c r="H25" s="14">
        <v>93.5</v>
      </c>
      <c r="I25" s="14">
        <v>165</v>
      </c>
      <c r="J25" s="14" t="s">
        <v>27</v>
      </c>
      <c r="K25" s="17">
        <f>Table1[[#This Row],[Estimated Hours]]*Table1[[#This Row],[Hourly rate]]*1.15</f>
        <v>186144.75</v>
      </c>
      <c r="L25" s="14" t="s">
        <v>171</v>
      </c>
      <c r="M25" s="15" t="s">
        <v>169</v>
      </c>
      <c r="N25" s="14">
        <f>_xlfn.XLOOKUP(Table1[[#This Row],[Project Number]],import!$J$2:$J$22,import!$N$2:$N$22)</f>
        <v>29685241</v>
      </c>
      <c r="O25" s="20">
        <v>44846</v>
      </c>
      <c r="P25" s="15" t="s">
        <v>30</v>
      </c>
      <c r="Q25" s="18" t="s">
        <v>172</v>
      </c>
      <c r="R25" s="15">
        <v>45.529286800000001</v>
      </c>
      <c r="S25" s="15">
        <v>-73.664845299999996</v>
      </c>
      <c r="T25" s="22" t="s">
        <v>173</v>
      </c>
      <c r="U25" s="18" t="s">
        <v>174</v>
      </c>
      <c r="Z25" s="15" t="str">
        <f>_xlfn.XLOOKUP(Table1[[#This Row],[Project Number]],import!$J$2:$J$24,import!$C$2:$C$24)</f>
        <v>Groupe Carreaux Céragrès Inc.</v>
      </c>
      <c r="AA25" s="15" t="str">
        <f>_xlfn.XLOOKUP(Table1[[#This Row],[Project Number]],import!$J$2:$J$24,import!$B$2:$B$24)</f>
        <v>Projet implantation SAP et WMS</v>
      </c>
    </row>
    <row r="26" spans="1:27" s="15" customFormat="1">
      <c r="A26" s="15" t="s">
        <v>42</v>
      </c>
      <c r="B26" s="15" t="s">
        <v>175</v>
      </c>
      <c r="C26" s="15" t="s">
        <v>176</v>
      </c>
      <c r="D26" s="16">
        <v>44881</v>
      </c>
      <c r="E26" s="16">
        <v>45052</v>
      </c>
      <c r="F26" s="15" t="s">
        <v>26</v>
      </c>
      <c r="G26" s="14">
        <v>33</v>
      </c>
      <c r="H26" s="14">
        <v>3.5</v>
      </c>
      <c r="I26" s="14">
        <v>170</v>
      </c>
      <c r="J26" s="14" t="s">
        <v>27</v>
      </c>
      <c r="K26" s="17">
        <f>Table1[[#This Row],[Estimated Hours]]*Table1[[#This Row],[Hourly rate]]*1.15</f>
        <v>6451.4999999999991</v>
      </c>
      <c r="L26" s="14" t="s">
        <v>177</v>
      </c>
      <c r="M26" s="15" t="s">
        <v>178</v>
      </c>
      <c r="N26" s="14">
        <f>_xlfn.XLOOKUP(Table1[[#This Row],[Project Number]],import!$J$2:$J$22,import!$N$2:$N$22)</f>
        <v>29685117</v>
      </c>
      <c r="O26" s="21">
        <v>44886</v>
      </c>
      <c r="P26" s="15" t="s">
        <v>30</v>
      </c>
      <c r="Q26" s="18" t="s">
        <v>179</v>
      </c>
      <c r="R26" s="15">
        <v>45.2710103</v>
      </c>
      <c r="S26" s="15">
        <v>-73.607335899999995</v>
      </c>
      <c r="T26" s="22" t="s">
        <v>180</v>
      </c>
      <c r="U26" s="18" t="s">
        <v>181</v>
      </c>
      <c r="Z26" s="15" t="str">
        <f>_xlfn.XLOOKUP(Table1[[#This Row],[Project Number]],import!$J$2:$J$24,import!$C$2:$C$24)</f>
        <v>Dubois Agrinovation Inc.</v>
      </c>
      <c r="AA26" s="15" t="str">
        <f>_xlfn.XLOOKUP(Table1[[#This Row],[Project Number]],import!$J$2:$J$24,import!$B$2:$B$24)</f>
        <v>Dubois Agrinovations - Archivage</v>
      </c>
    </row>
    <row r="27" spans="1:27" s="15" customFormat="1">
      <c r="C27" s="15" t="s">
        <v>182</v>
      </c>
      <c r="D27" s="16"/>
      <c r="E27" s="16"/>
      <c r="G27" s="14"/>
      <c r="H27" s="14"/>
      <c r="I27" s="14"/>
      <c r="J27" s="14"/>
      <c r="K27" s="17">
        <f>Table1[[#This Row],[Estimated Hours]]*Table1[[#This Row],[Hourly rate]]*1.15</f>
        <v>0</v>
      </c>
      <c r="L27" s="14"/>
      <c r="N27" s="14"/>
      <c r="O27" s="16"/>
      <c r="Q27" s="18" t="s">
        <v>183</v>
      </c>
      <c r="R27" s="15">
        <v>46.7677269</v>
      </c>
      <c r="S27" s="15">
        <v>-71.288715100000005</v>
      </c>
      <c r="T27" s="22" t="s">
        <v>184</v>
      </c>
      <c r="Z27" s="15">
        <f>_xlfn.XLOOKUP(Table1[[#This Row],[Project Number]],import!$J$2:$J$24,import!$C$2:$C$24)</f>
        <v>0</v>
      </c>
      <c r="AA27" s="15">
        <f>_xlfn.XLOOKUP(Table1[[#This Row],[Project Number]],import!$J$2:$J$24,import!$B$2:$B$24)</f>
        <v>0</v>
      </c>
    </row>
    <row r="28" spans="1:27" s="15" customFormat="1">
      <c r="C28" s="15" t="s">
        <v>185</v>
      </c>
      <c r="D28" s="16"/>
      <c r="E28" s="16"/>
      <c r="G28" s="14"/>
      <c r="H28" s="14"/>
      <c r="I28" s="14"/>
      <c r="J28" s="14"/>
      <c r="K28" s="17">
        <f>Table1[[#This Row],[Estimated Hours]]*Table1[[#This Row],[Hourly rate]]*1.15</f>
        <v>0</v>
      </c>
      <c r="L28" s="14"/>
      <c r="N28" s="14"/>
      <c r="O28" s="16"/>
      <c r="Q28" s="18" t="s">
        <v>186</v>
      </c>
      <c r="R28" s="15">
        <v>45.521929999999998</v>
      </c>
      <c r="S28" s="15">
        <v>-73.613069699999997</v>
      </c>
      <c r="T28" s="25" t="s">
        <v>187</v>
      </c>
      <c r="Z28" s="15">
        <f>_xlfn.XLOOKUP(Table1[[#This Row],[Project Number]],import!$J$2:$J$24,import!$C$2:$C$24)</f>
        <v>0</v>
      </c>
      <c r="AA28" s="15">
        <f>_xlfn.XLOOKUP(Table1[[#This Row],[Project Number]],import!$J$2:$J$24,import!$B$2:$B$24)</f>
        <v>0</v>
      </c>
    </row>
    <row r="29" spans="1:27" s="15" customFormat="1" ht="28.8">
      <c r="C29" s="15" t="s">
        <v>188</v>
      </c>
      <c r="D29" s="16"/>
      <c r="E29" s="16"/>
      <c r="G29" s="14"/>
      <c r="H29" s="14"/>
      <c r="I29" s="14"/>
      <c r="J29" s="14"/>
      <c r="K29" s="17">
        <f>Table1[[#This Row],[Estimated Hours]]*Table1[[#This Row],[Hourly rate]]*1.15</f>
        <v>0</v>
      </c>
      <c r="L29" s="14"/>
      <c r="N29" s="14"/>
      <c r="O29" s="16"/>
      <c r="Q29" s="18" t="s">
        <v>189</v>
      </c>
      <c r="R29" s="15">
        <v>49.283854599999998</v>
      </c>
      <c r="S29" s="15">
        <v>-123.1196403</v>
      </c>
      <c r="T29" s="19" t="s">
        <v>190</v>
      </c>
      <c r="Z29" s="15">
        <f>_xlfn.XLOOKUP(Table1[[#This Row],[Project Number]],import!$J$2:$J$24,import!$C$2:$C$24)</f>
        <v>0</v>
      </c>
      <c r="AA29" s="15">
        <f>_xlfn.XLOOKUP(Table1[[#This Row],[Project Number]],import!$J$2:$J$24,import!$B$2:$B$24)</f>
        <v>0</v>
      </c>
    </row>
    <row r="30" spans="1:27" s="15" customFormat="1" ht="28.8">
      <c r="C30" s="15" t="s">
        <v>191</v>
      </c>
      <c r="D30" s="16"/>
      <c r="E30" s="16"/>
      <c r="G30" s="14"/>
      <c r="H30" s="14"/>
      <c r="I30" s="14"/>
      <c r="J30" s="14"/>
      <c r="K30" s="17">
        <f>Table1[[#This Row],[Estimated Hours]]*Table1[[#This Row],[Hourly rate]]*1.15</f>
        <v>0</v>
      </c>
      <c r="L30" s="14"/>
      <c r="N30" s="14"/>
      <c r="O30" s="16"/>
      <c r="Q30" s="18" t="s">
        <v>192</v>
      </c>
      <c r="R30" s="15">
        <v>43.641082500000003</v>
      </c>
      <c r="S30" s="15">
        <v>-79.378719599999997</v>
      </c>
      <c r="T30" s="19" t="s">
        <v>193</v>
      </c>
      <c r="Z30" s="15">
        <f>_xlfn.XLOOKUP(Table1[[#This Row],[Project Number]],import!$J$2:$J$24,import!$C$2:$C$24)</f>
        <v>0</v>
      </c>
      <c r="AA30" s="15">
        <f>_xlfn.XLOOKUP(Table1[[#This Row],[Project Number]],import!$J$2:$J$24,import!$B$2:$B$24)</f>
        <v>0</v>
      </c>
    </row>
    <row r="31" spans="1:27" s="15" customFormat="1">
      <c r="D31" s="16"/>
      <c r="E31" s="16"/>
      <c r="G31" s="14"/>
      <c r="H31" s="14"/>
      <c r="I31" s="14"/>
      <c r="J31" s="14"/>
      <c r="K31" s="17">
        <f>Table1[[#This Row],[Estimated Hours]]*Table1[[#This Row],[Hourly rate]]*1.15</f>
        <v>0</v>
      </c>
      <c r="L31" s="14"/>
      <c r="N31" s="14" t="e">
        <f>_xlfn.XLOOKUP(Table1[[#This Row],[Project Number]],import!$J$2:$J$22,import!$N$2:$N$22)</f>
        <v>#N/A</v>
      </c>
      <c r="O31" s="16"/>
      <c r="Q31" s="18"/>
      <c r="T31" s="19"/>
    </row>
    <row r="32" spans="1:27">
      <c r="D32" s="2"/>
      <c r="E32" s="2"/>
      <c r="K32" s="5">
        <f>Table1[[#This Row],[Estimated Hours]]*Table1[[#This Row],[Hourly rate]]*1.15</f>
        <v>0</v>
      </c>
      <c r="N32" s="4" t="e">
        <f>_xlfn.XLOOKUP(Table1[[#This Row],[Project Number]],import!$J$2:$J$22,import!$N$2:$N$22)</f>
        <v>#N/A</v>
      </c>
      <c r="O32" s="2"/>
      <c r="Q32" s="6"/>
    </row>
    <row r="33" spans="4:30">
      <c r="D33" s="2"/>
      <c r="E33" s="2"/>
      <c r="K33" s="5">
        <f>Table1[[#This Row],[Estimated Hours]]*Table1[[#This Row],[Hourly rate]]*1.15</f>
        <v>0</v>
      </c>
      <c r="N33" s="4" t="e">
        <f>_xlfn.XLOOKUP(Table1[[#This Row],[Project Number]],import!$J$2:$J$22,import!$N$2:$N$22)</f>
        <v>#N/A</v>
      </c>
      <c r="O33" s="2"/>
      <c r="Q33" s="6"/>
    </row>
    <row r="34" spans="4:30">
      <c r="D34" s="2"/>
      <c r="E34" s="2"/>
      <c r="K34" s="5">
        <f>Table1[[#This Row],[Estimated Hours]]*Table1[[#This Row],[Hourly rate]]*1.15</f>
        <v>0</v>
      </c>
      <c r="N34" s="4" t="e">
        <f>_xlfn.XLOOKUP(Table1[[#This Row],[Project Number]],import!$J$2:$J$22,import!$N$2:$N$22)</f>
        <v>#N/A</v>
      </c>
      <c r="O34" s="2"/>
      <c r="Q34" s="6"/>
    </row>
    <row r="35" spans="4:30">
      <c r="D35" s="2"/>
      <c r="E35" s="2"/>
      <c r="K35" s="5">
        <f>Table1[[#This Row],[Estimated Hours]]*Table1[[#This Row],[Hourly rate]]*1.15</f>
        <v>0</v>
      </c>
      <c r="N35" s="4" t="e">
        <f>_xlfn.XLOOKUP(Table1[[#This Row],[Project Number]],import!$J$2:$J$22,import!$N$2:$N$22)</f>
        <v>#N/A</v>
      </c>
      <c r="O35" s="2"/>
      <c r="Q35" s="6"/>
    </row>
    <row r="36" spans="4:30">
      <c r="D36" s="2"/>
      <c r="E36" s="2"/>
      <c r="K36" s="5">
        <f>Table1[[#This Row],[Estimated Hours]]*Table1[[#This Row],[Hourly rate]]*1.15</f>
        <v>0</v>
      </c>
      <c r="N36" s="4" t="e">
        <f>_xlfn.XLOOKUP(Table1[[#This Row],[Project Number]],import!$J$2:$J$22,import!$N$2:$N$22)</f>
        <v>#N/A</v>
      </c>
      <c r="O36" s="2"/>
      <c r="Q36" s="6"/>
    </row>
    <row r="37" spans="4:30">
      <c r="D37" s="2"/>
      <c r="E37" s="2"/>
      <c r="K37" s="5">
        <f>Table1[[#This Row],[Estimated Hours]]*Table1[[#This Row],[Hourly rate]]*1.15</f>
        <v>0</v>
      </c>
      <c r="N37" s="4" t="e">
        <f>_xlfn.XLOOKUP(Table1[[#This Row],[Project Number]],import!$J$2:$J$22,import!$N$2:$N$22)</f>
        <v>#N/A</v>
      </c>
      <c r="O37" s="2"/>
      <c r="Q37" s="6"/>
    </row>
    <row r="38" spans="4:30">
      <c r="D38" s="2"/>
      <c r="E38" s="2"/>
      <c r="K38" s="5">
        <f>Table1[[#This Row],[Estimated Hours]]*Table1[[#This Row],[Hourly rate]]*1.15</f>
        <v>0</v>
      </c>
      <c r="N38" s="4" t="e">
        <f>_xlfn.XLOOKUP(Table1[[#This Row],[Project Number]],import!$J$2:$J$22,import!$N$2:$N$22)</f>
        <v>#N/A</v>
      </c>
      <c r="O38" s="2"/>
      <c r="Q38" s="6"/>
    </row>
    <row r="39" spans="4:30">
      <c r="D39" s="2"/>
      <c r="E39" s="2"/>
      <c r="K39" s="5">
        <f>Table1[[#This Row],[Estimated Hours]]*Table1[[#This Row],[Hourly rate]]*1.15</f>
        <v>0</v>
      </c>
      <c r="N39" s="4" t="e">
        <f>_xlfn.XLOOKUP(Table1[[#This Row],[Project Number]],import!$J$2:$J$22,import!$N$2:$N$22)</f>
        <v>#N/A</v>
      </c>
      <c r="O39" s="2"/>
      <c r="Q39" s="6"/>
      <c r="AA39" s="1" t="s">
        <v>194</v>
      </c>
      <c r="AB39" s="1">
        <v>45.527546899999997</v>
      </c>
      <c r="AC39" s="1">
        <v>-73.651962499999996</v>
      </c>
      <c r="AD39" s="6" t="s">
        <v>195</v>
      </c>
    </row>
    <row r="43" spans="4:30" ht="21">
      <c r="F43" s="7" t="s">
        <v>196</v>
      </c>
      <c r="G43" s="8">
        <f>SUM(G2:G42)</f>
        <v>6265</v>
      </c>
      <c r="H43" s="8">
        <f>SUM(H2:H42)</f>
        <v>2997</v>
      </c>
      <c r="I43" s="8"/>
      <c r="J43" s="8"/>
      <c r="K43" s="9">
        <f>SUM(K2:K42)</f>
        <v>1198731.25</v>
      </c>
      <c r="L43" s="8"/>
    </row>
  </sheetData>
  <phoneticPr fontId="18" type="noConversion"/>
  <hyperlinks>
    <hyperlink ref="Q11" r:id="rId1" display="https://www.google.fr/maps/place/6226+Danville+Rd,+Mississauga,+ON+L5T+2H7/@43.6421185,-79.6747931,18z/data=!4m13!1m7!3m6!1s0x882b3f69ec62ad99:0xe801a6135638fab9!2s6226+Danville+Rd,+Mississauga,+ON+L5T+2H7!3b1!8m2!3d43.6421169!4d-79.6738909!3m4!1s0x882b3f69ec62ad99:0xe801a6135638fab9!8m2!3d43.6421169!4d-79.6738909!5m1!1e1?hl=fr" xr:uid="{00000000-0004-0000-0000-000000000000}"/>
    <hyperlink ref="Q5" r:id="rId2" xr:uid="{00000000-0004-0000-0000-000002000000}"/>
    <hyperlink ref="Q24" r:id="rId3" xr:uid="{00000000-0004-0000-0000-000003000000}"/>
    <hyperlink ref="Q9" r:id="rId4" xr:uid="{00000000-0004-0000-0000-000004000000}"/>
    <hyperlink ref="Q12" r:id="rId5" xr:uid="{00000000-0004-0000-0000-000005000000}"/>
    <hyperlink ref="AD39" r:id="rId6" xr:uid="{00000000-0004-0000-0000-000006000000}"/>
    <hyperlink ref="Q13" r:id="rId7" xr:uid="{00000000-0004-0000-0000-000007000000}"/>
    <hyperlink ref="Q7" r:id="rId8" display="https://www.google.fr/maps/place/Les+Entreprises+Tzanet/@45.563041,-73.7008035,13z/data=!4m9!1m2!2m1!1stzanet!3m5!1s0x4cc918f3f22a80a9:0xc62c2032f37672a4!8m2!3d45.5332363!4d-73.6628473!15sCgZ0emFuZXQiA4gBAVoIIgZ0emFuZXSSARRraXRjaGVuX3N1cHBseV9zdG9yZeABAA!5m1!1e1?hl=fr" xr:uid="{00000000-0004-0000-0000-000008000000}"/>
    <hyperlink ref="Q6" r:id="rId9" xr:uid="{00000000-0004-0000-0000-000009000000}"/>
    <hyperlink ref="Q23" r:id="rId10" xr:uid="{00000000-0004-0000-0000-00000A000000}"/>
    <hyperlink ref="Q17" r:id="rId11" xr:uid="{00000000-0004-0000-0000-00000B000000}"/>
    <hyperlink ref="Q8" r:id="rId12" display="https://www.google.fr/maps/place/84+Easton+Rd,+Brantford,+ON+N3P+1J5/@43.1783099,-80.2439915,17z/data=!4m13!1m7!3m6!1s0x882c65a8c719a50d:0x6f23799d6a1e608!2s84+Easton+Rd,+Brantford,+ON+N3P+1J5!3b1!8m2!3d43.178306!4d-80.2418028!3m4!1s0x882c65a8c719a50d:0x6f23799d6a1e608!8m2!3d43.178306!4d-80.2418028!5m1!1e1?hl=fr" xr:uid="{00000000-0004-0000-0000-00000C000000}"/>
    <hyperlink ref="Q3" r:id="rId13" xr:uid="{1ECE702A-F6F3-43B0-92D2-F46F34987109}"/>
    <hyperlink ref="Q27" r:id="rId14" xr:uid="{D246A5D5-F6C3-4976-AB4B-A0A59FEB5324}"/>
    <hyperlink ref="Q28" r:id="rId15" xr:uid="{2B5FAE6B-8D02-4142-B7A0-D8FB540EC8A6}"/>
    <hyperlink ref="Q29" r:id="rId16" display="https://www.google.fr/maps/place/Forgestik+Inc+-+Vancouver/@49.2838546,-123.121829,17z/data=!3m1!5s0x548671a3d041e691:0x16e05f12b932f59a!4m12!1m6!3m5!1s0x54867181e140b2c3:0x3257d5499dc7de7c!2sForgestik+Inc+-+Vancouver!8m2!3d49.2838546!4d-123.1196403!3m4!1s0x54867181e140b2c3:0x3257d5499dc7de7c!8m2!3d49.2838546!4d-123.1196403!5m1!1e1?hl=fr " xr:uid="{07C7217A-CD5A-41B1-A38E-1D583CED0491}"/>
    <hyperlink ref="Q30" r:id="rId17" display="https://www.google.fr/maps/place/Forgestik+Inc.+-+Toronto/@43.6410825,-79.3809083,17z/data=!3m1!5s0x882b3757de085e91:0xc359f58994eb5f5!4m12!1m6!3m5!1s0x89d4cb2ae8a1ac2d:0xe007d130adfb1a56!2sForgestik+Inc.+-+Toronto!8m2!3d43.6410825!4d-79.3787196!3m4!1s0x89d4cb2ae8a1ac2d:0xe007d130adfb1a56!8m2!3d43.6410825!4d-79.3787196!5m1!1e1?hl=fr " xr:uid="{07B47B4C-A2CF-4C4B-A86F-BD1234D9F4EB}"/>
    <hyperlink ref="Q4" r:id="rId18" display="https://www.google.fr/maps/place/LES+%C3%89DITIONS+CHOUETTE+(1987)+inc./@45.6108288,-73.8582806,17z/data=!4m12!1m6!3m5!1s0x4cc91142da3d61ff:0xb55087171593262f!2sLES+%C3%89DITIONS+CHOUETTE+(1987)+inc.!8m2!3d45.6110368!4d-73.8562293!3m4!1s0x4cc91142da3d61ff:0xb55087171593262f!8m2!3d45.6110368!4d-73.8562293!5m1!1e1?hl=fr " xr:uid="{57F48900-B8DA-4BB9-AE3C-D331B31A62A2}"/>
    <hyperlink ref="Q2" r:id="rId19" display="https://www.google.fr/maps/place/Distribution+GVA+Inc./@45.5853088,-73.7116445,17z/data=!4m13!1m7!3m6!1s0x4cc9219b39d4d33b:0x961f6a106a81006b!2s1950+Boulevard+des+Laurentides,+Laval,+QC+H7M+2Y9!3b1!8m2!3d45.5853088!4d-73.7094558!3m4!1s0x41aacc371c0c6853:0x7e5ed2e830a314af!8m2!3d45.5852879!4d-73.7094431!5m1!1e1?hl=fr " xr:uid="{E2CD736B-AC4C-4D6C-BB36-45CB3F4A6C55}"/>
    <hyperlink ref="Q10" r:id="rId20" xr:uid="{E7F6579D-E5A8-4501-9D2F-0DD45106FCAD}"/>
    <hyperlink ref="Q18" r:id="rId21" display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" xr:uid="{87FA71D2-E016-442D-81E9-BE6EAB5D32E4}"/>
    <hyperlink ref="Q19" r:id="rId22" display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" xr:uid="{A449FB54-BFA2-49A7-96A4-ED4A6F4B8CCC}"/>
    <hyperlink ref="Q20" r:id="rId23" display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" xr:uid="{D3F1EDE6-906E-4B1A-963A-7CB99880B400}"/>
    <hyperlink ref="Q16" r:id="rId24" display="https://www.google.fr/maps/place/Mega+Star+Electronics/@45.5959339,-73.6251983,17z/data=!4m13!1m7!3m6!1s0x4cc91f0eb603ccf1:0x98b53f098eaf6dc4!2s5061+Rue+d'Amiens,+Montr%C3%A9al-Nord,+QC+H1G+3G2!3b1!8m2!3d45.5959339!4d-73.6230096!3m4!1s0x4cc91f0eb6183d4d:0x160e294c414f78c1!8m2!3d45.5960346!4d-73.6228044!5m1!1e1?hl=fr " xr:uid="{2918B7BF-6F52-436F-A433-4AA805343170}"/>
    <hyperlink ref="Q14" r:id="rId25" xr:uid="{BA26951F-9F8C-40E9-BB35-5DB4C2F0CFCF}"/>
    <hyperlink ref="Q15" r:id="rId26" xr:uid="{CAB178BF-E224-4161-A8A1-B3A567132164}"/>
    <hyperlink ref="U25" r:id="rId27" xr:uid="{BE99DDD7-1698-4A16-BB19-D3427F3A2F73}"/>
    <hyperlink ref="U24" r:id="rId28" xr:uid="{4A634F4A-14F2-4120-A7A4-B55D7F98E8B0}"/>
    <hyperlink ref="U12" r:id="rId29" xr:uid="{56AC02A9-CDDC-48F6-A205-2F53E58CE26B}"/>
    <hyperlink ref="U8" r:id="rId30" xr:uid="{AC078D98-3E88-4FB8-BC94-8F60F49C0C3E}"/>
    <hyperlink ref="U17" r:id="rId31" xr:uid="{AE0926AF-0D4F-4175-8922-ADE5E63DEDC2}"/>
    <hyperlink ref="U23" r:id="rId32" xr:uid="{1661FFF4-2BF8-4528-BA51-25951C50301B}"/>
    <hyperlink ref="U11" r:id="rId33" xr:uid="{FCA5533E-ECBF-41F2-AE76-BECBB99AA3EA}"/>
    <hyperlink ref="U9" r:id="rId34" xr:uid="{B36E3134-6C98-4F07-8B89-8C34E9546693}"/>
    <hyperlink ref="U10" r:id="rId35" xr:uid="{F7697C27-23E1-46D7-A156-D9EBB9935C14}"/>
    <hyperlink ref="U2" r:id="rId36" xr:uid="{EE6BC8DA-22DE-4CC4-A7DF-CCB1261F763D}"/>
    <hyperlink ref="U26" r:id="rId37" xr:uid="{627DBD2C-06B8-456E-ACD8-680EC5579D25}"/>
    <hyperlink ref="U4" r:id="rId38" xr:uid="{546CF0FA-5080-42E9-B7C6-A05D752DB590}"/>
    <hyperlink ref="U20" r:id="rId39" xr:uid="{1A06EE69-A02F-4AD1-9841-3F56CBEE5324}"/>
    <hyperlink ref="U18" r:id="rId40" xr:uid="{4E9D6236-4FA9-4892-970A-18063817DFA2}"/>
    <hyperlink ref="U19" r:id="rId41" xr:uid="{E9594A89-30B1-40E5-BB84-805BCCCB82A0}"/>
    <hyperlink ref="U13" r:id="rId42" xr:uid="{222A2A18-77BB-424D-BEE8-1AF6BCDBD7A5}"/>
    <hyperlink ref="U21" r:id="rId43" xr:uid="{E8923AEC-D7E5-4E27-8D0D-2069DF864B54}"/>
    <hyperlink ref="U15" r:id="rId44" xr:uid="{DCDC129F-53BE-4F51-A521-48EBB5492834}"/>
    <hyperlink ref="U16" r:id="rId45" xr:uid="{128C8243-3300-43A2-8C41-9CC19D6328F1}"/>
    <hyperlink ref="U5" r:id="rId46" xr:uid="{F165E2D2-FA93-462E-9F63-9A1F20C9B082}"/>
    <hyperlink ref="U3" r:id="rId47" xr:uid="{237242D1-3594-4B74-A6E2-DEB86B8AD6D1}"/>
    <hyperlink ref="U6" r:id="rId48" xr:uid="{901B818D-2C8B-48F8-9260-BA4664CB8B36}"/>
    <hyperlink ref="U7" r:id="rId49" xr:uid="{FECCE0F5-11B9-432A-A29C-0E77399D40E6}"/>
    <hyperlink ref="U14" r:id="rId50" xr:uid="{CA8AA73A-258E-495B-B927-A9B5C55093B6}"/>
    <hyperlink ref="Q22" r:id="rId51" display="https://www.google.fr/maps/place/Produits+Electrolation+Inc/@45.594032,-73.7443942,19z/data=!4m12!1m6!3m5!1s0x4cc92143ec29647d:0x9f89ab8988471bbd!2sProduits+Electrolation+Inc!8m2!3d45.5943373!4d-73.7441876!3m4!1s0x4cc92143ec29647d:0x9f89ab8988471bbd!8m2!3d45.5943373!4d-73.7441876!5m1!1e1?hl=fr" xr:uid="{7680145A-3DE8-462D-81CC-AEF4F5D80B79}"/>
  </hyperlinks>
  <pageMargins left="0.7" right="0.7" top="0.75" bottom="0.75" header="0.3" footer="0.3"/>
  <pageSetup orientation="portrait" r:id="rId52"/>
  <tableParts count="1">
    <tablePart r:id="rId5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A034-29A4-405C-B05A-4C8DD17D6A62}">
  <sheetPr codeName="Sheet3"/>
  <dimension ref="A1:Q22"/>
  <sheetViews>
    <sheetView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A8" sqref="A8"/>
    </sheetView>
  </sheetViews>
  <sheetFormatPr defaultColWidth="8.88671875" defaultRowHeight="14.4"/>
  <cols>
    <col min="1" max="1" width="31" style="4" bestFit="1" customWidth="1"/>
    <col min="2" max="2" width="40.5546875" style="4" bestFit="1" customWidth="1"/>
    <col min="3" max="3" width="27.33203125" style="4" bestFit="1" customWidth="1"/>
    <col min="4" max="5" width="10.5546875" style="4" bestFit="1" customWidth="1"/>
    <col min="6" max="6" width="10.44140625" style="4" bestFit="1" customWidth="1"/>
    <col min="7" max="7" width="15.109375" style="4" bestFit="1" customWidth="1"/>
    <col min="8" max="8" width="11" style="4" customWidth="1"/>
    <col min="9" max="9" width="10.5546875" style="4" customWidth="1"/>
    <col min="10" max="10" width="14.6640625" style="4" bestFit="1" customWidth="1"/>
    <col min="11" max="11" width="40" style="4" bestFit="1" customWidth="1"/>
    <col min="12" max="12" width="19" style="4" bestFit="1" customWidth="1"/>
    <col min="13" max="13" width="16.88671875" style="4" bestFit="1" customWidth="1"/>
    <col min="14" max="14" width="10.44140625" style="4" bestFit="1" customWidth="1"/>
    <col min="15" max="16384" width="8.88671875" style="4"/>
  </cols>
  <sheetData>
    <row r="1" spans="1:17" s="3" customFormat="1" ht="28.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11</v>
      </c>
      <c r="K1" s="3" t="s">
        <v>12</v>
      </c>
      <c r="L1" s="3" t="s">
        <v>14</v>
      </c>
      <c r="M1" s="3" t="s">
        <v>15</v>
      </c>
      <c r="N1" s="3" t="s">
        <v>197</v>
      </c>
      <c r="Q1" s="3" t="s">
        <v>198</v>
      </c>
    </row>
    <row r="2" spans="1:17">
      <c r="A2" s="4" t="s">
        <v>42</v>
      </c>
      <c r="B2" s="4" t="s">
        <v>71</v>
      </c>
      <c r="C2" s="4" t="s">
        <v>72</v>
      </c>
      <c r="D2" s="4" t="s">
        <v>199</v>
      </c>
      <c r="E2" s="4" t="s">
        <v>200</v>
      </c>
      <c r="F2" s="4" t="s">
        <v>36</v>
      </c>
      <c r="G2" s="4">
        <v>212</v>
      </c>
      <c r="H2" s="4">
        <v>220.25</v>
      </c>
      <c r="I2" s="5">
        <v>0</v>
      </c>
      <c r="J2" s="4" t="s">
        <v>73</v>
      </c>
      <c r="K2" s="4" t="s">
        <v>74</v>
      </c>
      <c r="L2" s="4" t="s">
        <v>201</v>
      </c>
      <c r="M2" s="4" t="s">
        <v>30</v>
      </c>
      <c r="N2" s="4">
        <v>29684853</v>
      </c>
      <c r="Q2" s="4" t="str">
        <f>_xlfn.XLOOKUP(J2,'Projets Jerome'!$L$2:$L$26,'Projets Jerome'!$C$2:$C$26)</f>
        <v>CMBB Bakeware Canada Inc.</v>
      </c>
    </row>
    <row r="3" spans="1:17">
      <c r="A3" s="4" t="s">
        <v>42</v>
      </c>
      <c r="B3" s="4" t="s">
        <v>88</v>
      </c>
      <c r="C3" s="4" t="s">
        <v>89</v>
      </c>
      <c r="D3" s="10">
        <v>44359</v>
      </c>
      <c r="E3" s="4" t="s">
        <v>200</v>
      </c>
      <c r="F3" s="4" t="s">
        <v>36</v>
      </c>
      <c r="G3" s="4">
        <v>579</v>
      </c>
      <c r="H3" s="4">
        <v>474.25</v>
      </c>
      <c r="I3" s="5">
        <v>0</v>
      </c>
      <c r="J3" s="4" t="s">
        <v>90</v>
      </c>
      <c r="K3" s="4" t="s">
        <v>91</v>
      </c>
      <c r="L3" s="11">
        <v>44359</v>
      </c>
      <c r="M3" s="4" t="s">
        <v>30</v>
      </c>
      <c r="N3" s="4">
        <v>29684857</v>
      </c>
      <c r="Q3" s="4" t="str">
        <f>_xlfn.XLOOKUP(J3,'Projets Jerome'!$L$2:$L$26,'Projets Jerome'!$C$2:$C$26)</f>
        <v>Coco Bakery Inc.</v>
      </c>
    </row>
    <row r="4" spans="1:17">
      <c r="A4" s="4" t="s">
        <v>42</v>
      </c>
      <c r="B4" s="4" t="s">
        <v>78</v>
      </c>
      <c r="C4" s="4" t="s">
        <v>79</v>
      </c>
      <c r="D4" s="10">
        <v>44208</v>
      </c>
      <c r="E4" s="4" t="s">
        <v>202</v>
      </c>
      <c r="F4" s="4" t="s">
        <v>26</v>
      </c>
      <c r="G4" s="4">
        <v>40</v>
      </c>
      <c r="H4" s="4">
        <v>83.75</v>
      </c>
      <c r="I4" s="5">
        <v>0</v>
      </c>
      <c r="J4" s="4" t="s">
        <v>80</v>
      </c>
      <c r="K4" s="4" t="s">
        <v>78</v>
      </c>
      <c r="L4" s="11">
        <v>44239</v>
      </c>
      <c r="M4" s="4" t="s">
        <v>81</v>
      </c>
      <c r="N4" s="4">
        <v>29684859</v>
      </c>
      <c r="Q4" s="4" t="str">
        <f>_xlfn.XLOOKUP(J4,'Projets Jerome'!$L$2:$L$26,'Projets Jerome'!$C$2:$C$26)</f>
        <v>Cowper Inc.</v>
      </c>
    </row>
    <row r="5" spans="1:17">
      <c r="A5" s="4" t="s">
        <v>42</v>
      </c>
      <c r="B5" s="4" t="s">
        <v>85</v>
      </c>
      <c r="C5" s="4" t="s">
        <v>79</v>
      </c>
      <c r="D5" s="4" t="s">
        <v>203</v>
      </c>
      <c r="E5" s="4" t="s">
        <v>204</v>
      </c>
      <c r="F5" s="4" t="s">
        <v>26</v>
      </c>
      <c r="G5" s="4">
        <v>25</v>
      </c>
      <c r="H5" s="4">
        <v>1</v>
      </c>
      <c r="I5" s="5">
        <v>5400</v>
      </c>
      <c r="J5" s="4" t="s">
        <v>86</v>
      </c>
      <c r="K5" s="4" t="s">
        <v>87</v>
      </c>
      <c r="L5" s="4" t="s">
        <v>205</v>
      </c>
      <c r="M5" s="4" t="s">
        <v>81</v>
      </c>
      <c r="N5" s="4">
        <v>29685279</v>
      </c>
      <c r="Q5" s="4" t="str">
        <f>_xlfn.XLOOKUP(J5,'Projets Jerome'!$L$2:$L$26,'Projets Jerome'!$C$2:$C$26)</f>
        <v>Cowper Inc.</v>
      </c>
    </row>
    <row r="6" spans="1:17">
      <c r="A6" s="4" t="s">
        <v>206</v>
      </c>
      <c r="B6" s="4" t="s">
        <v>24</v>
      </c>
      <c r="C6" s="4" t="s">
        <v>25</v>
      </c>
      <c r="D6" s="10">
        <v>43840</v>
      </c>
      <c r="E6" s="4" t="s">
        <v>200</v>
      </c>
      <c r="F6" s="4" t="s">
        <v>26</v>
      </c>
      <c r="G6" s="4">
        <v>456</v>
      </c>
      <c r="H6" s="4">
        <v>612.75</v>
      </c>
      <c r="I6" s="5">
        <v>0</v>
      </c>
      <c r="J6" s="4" t="s">
        <v>28</v>
      </c>
      <c r="K6" s="4" t="s">
        <v>29</v>
      </c>
      <c r="L6" s="11">
        <v>44084</v>
      </c>
      <c r="M6" s="4" t="s">
        <v>30</v>
      </c>
      <c r="N6" s="4">
        <v>29684478</v>
      </c>
      <c r="Q6" s="4" t="str">
        <f>_xlfn.XLOOKUP(J6,'Projets Jerome'!$L$2:$L$26,'Projets Jerome'!$C$2:$C$26)</f>
        <v>Distribution GVA</v>
      </c>
    </row>
    <row r="7" spans="1:17">
      <c r="A7" s="4" t="s">
        <v>42</v>
      </c>
      <c r="B7" s="4" t="s">
        <v>175</v>
      </c>
      <c r="C7" s="4" t="s">
        <v>176</v>
      </c>
      <c r="D7" s="4" t="s">
        <v>207</v>
      </c>
      <c r="E7" s="10">
        <v>45082</v>
      </c>
      <c r="F7" s="4" t="s">
        <v>26</v>
      </c>
      <c r="G7" s="4">
        <v>33</v>
      </c>
      <c r="H7" s="4">
        <v>4.25</v>
      </c>
      <c r="I7" s="5">
        <v>6451.5</v>
      </c>
      <c r="J7" s="4" t="s">
        <v>177</v>
      </c>
      <c r="K7" s="4" t="s">
        <v>178</v>
      </c>
      <c r="L7" s="4" t="s">
        <v>208</v>
      </c>
      <c r="M7" s="4" t="s">
        <v>30</v>
      </c>
      <c r="N7" s="4">
        <v>29685117</v>
      </c>
      <c r="Q7" s="4" t="str">
        <f>_xlfn.XLOOKUP(J7,'Projets Jerome'!$L$2:$L$26,'Projets Jerome'!$C$2:$C$26)</f>
        <v>Dubois Agrinovation Inc.</v>
      </c>
    </row>
    <row r="8" spans="1:17">
      <c r="A8" s="4" t="s">
        <v>42</v>
      </c>
      <c r="B8" s="4" t="s">
        <v>43</v>
      </c>
      <c r="C8" s="4" t="s">
        <v>44</v>
      </c>
      <c r="D8" s="4" t="s">
        <v>209</v>
      </c>
      <c r="E8" s="4" t="s">
        <v>200</v>
      </c>
      <c r="F8" s="4" t="s">
        <v>36</v>
      </c>
      <c r="G8" s="4">
        <v>401</v>
      </c>
      <c r="H8" s="4">
        <v>281.75</v>
      </c>
      <c r="I8" s="5">
        <v>0</v>
      </c>
      <c r="J8" s="4" t="s">
        <v>45</v>
      </c>
      <c r="K8" s="4" t="s">
        <v>46</v>
      </c>
      <c r="L8" s="4" t="s">
        <v>210</v>
      </c>
      <c r="M8" s="4" t="s">
        <v>30</v>
      </c>
      <c r="N8" s="4">
        <v>29685238</v>
      </c>
      <c r="Q8" s="4" t="str">
        <f>_xlfn.XLOOKUP(J8,'Projets Jerome'!$L$2:$L$26,'Projets Jerome'!$C$2:$C$26)</f>
        <v>Éditions Chouette</v>
      </c>
    </row>
    <row r="9" spans="1:17">
      <c r="A9" s="4" t="s">
        <v>42</v>
      </c>
      <c r="B9" s="4" t="s">
        <v>57</v>
      </c>
      <c r="C9" s="4" t="s">
        <v>58</v>
      </c>
      <c r="D9" s="10">
        <v>44204</v>
      </c>
      <c r="E9" s="10">
        <v>44689</v>
      </c>
      <c r="F9" s="4" t="s">
        <v>36</v>
      </c>
      <c r="G9" s="4">
        <v>266</v>
      </c>
      <c r="H9" s="4">
        <v>76.75</v>
      </c>
      <c r="I9" s="5">
        <v>0</v>
      </c>
      <c r="J9" s="4" t="s">
        <v>59</v>
      </c>
      <c r="K9" s="4" t="s">
        <v>60</v>
      </c>
      <c r="L9" s="11">
        <v>44294</v>
      </c>
      <c r="M9" s="4" t="s">
        <v>61</v>
      </c>
      <c r="N9" s="4">
        <v>29684804</v>
      </c>
      <c r="Q9" s="4" t="str">
        <f>_xlfn.XLOOKUP(J9,'Projets Jerome'!$L$2:$L$26,'Projets Jerome'!$C$2:$C$26)</f>
        <v>Entreprise Tenzo inc.</v>
      </c>
    </row>
    <row r="10" spans="1:17">
      <c r="A10" s="4" t="s">
        <v>102</v>
      </c>
      <c r="B10" s="4" t="s">
        <v>139</v>
      </c>
      <c r="C10" s="4" t="s">
        <v>140</v>
      </c>
      <c r="D10" s="10">
        <v>44691</v>
      </c>
      <c r="E10" s="10">
        <v>44722</v>
      </c>
      <c r="F10" s="4" t="s">
        <v>26</v>
      </c>
      <c r="G10" s="4">
        <v>16</v>
      </c>
      <c r="H10" s="4">
        <v>11</v>
      </c>
      <c r="I10" s="5">
        <v>0</v>
      </c>
      <c r="J10" s="4" t="s">
        <v>141</v>
      </c>
      <c r="K10" s="4" t="s">
        <v>142</v>
      </c>
      <c r="L10" s="11">
        <v>44691</v>
      </c>
      <c r="M10" s="4" t="s">
        <v>81</v>
      </c>
      <c r="N10" s="4">
        <v>29685243</v>
      </c>
      <c r="Q10" s="4" t="str">
        <f>_xlfn.XLOOKUP(J10,'Projets Jerome'!$L$2:$L$26,'Projets Jerome'!$C$2:$C$26)</f>
        <v>Federal Steel Equipment Ltd.</v>
      </c>
    </row>
    <row r="11" spans="1:17">
      <c r="A11" s="4" t="s">
        <v>206</v>
      </c>
      <c r="B11" s="4" t="s">
        <v>162</v>
      </c>
      <c r="C11" s="4" t="s">
        <v>163</v>
      </c>
      <c r="D11" s="10">
        <v>44572</v>
      </c>
      <c r="E11" s="4" t="s">
        <v>211</v>
      </c>
      <c r="F11" s="4" t="s">
        <v>26</v>
      </c>
      <c r="G11" s="4">
        <v>815</v>
      </c>
      <c r="H11" s="4">
        <v>2.25</v>
      </c>
      <c r="I11" s="5">
        <v>0</v>
      </c>
      <c r="J11" s="4" t="s">
        <v>164</v>
      </c>
      <c r="K11" s="4" t="s">
        <v>165</v>
      </c>
      <c r="L11" s="11">
        <v>44876</v>
      </c>
      <c r="M11" s="4" t="s">
        <v>30</v>
      </c>
      <c r="N11" s="4">
        <v>29685265</v>
      </c>
      <c r="Q11" s="4" t="str">
        <f>_xlfn.XLOOKUP(J11,'Projets Jerome'!$L$2:$L$26,'Projets Jerome'!$C$2:$C$26)</f>
        <v>Fromagerie Polyethnique Inc</v>
      </c>
    </row>
    <row r="12" spans="1:17">
      <c r="A12" s="4" t="s">
        <v>102</v>
      </c>
      <c r="B12" s="4" t="s">
        <v>103</v>
      </c>
      <c r="C12" s="4" t="s">
        <v>104</v>
      </c>
      <c r="D12" s="10">
        <v>44562</v>
      </c>
      <c r="E12" s="10">
        <v>45048</v>
      </c>
      <c r="F12" s="4" t="s">
        <v>36</v>
      </c>
      <c r="G12" s="4">
        <v>24</v>
      </c>
      <c r="H12" s="4">
        <v>6.5</v>
      </c>
      <c r="I12" s="5">
        <v>0</v>
      </c>
      <c r="J12" s="4" t="s">
        <v>105</v>
      </c>
      <c r="K12" s="4" t="s">
        <v>106</v>
      </c>
      <c r="L12" s="11">
        <v>44835</v>
      </c>
      <c r="M12" s="4" t="s">
        <v>30</v>
      </c>
      <c r="N12" s="4">
        <v>29685103</v>
      </c>
      <c r="Q12" s="4" t="str">
        <f>_xlfn.XLOOKUP(J12,'Projets Jerome'!$L$2:$L$26,'Projets Jerome'!$C$2:$C$26)</f>
        <v>Gazebo Penguin Inc.</v>
      </c>
    </row>
    <row r="13" spans="1:17">
      <c r="A13" s="4" t="s">
        <v>206</v>
      </c>
      <c r="B13" s="4" t="s">
        <v>169</v>
      </c>
      <c r="C13" s="4" t="s">
        <v>170</v>
      </c>
      <c r="D13" s="10">
        <v>44905</v>
      </c>
      <c r="E13" s="4" t="s">
        <v>212</v>
      </c>
      <c r="F13" s="4" t="s">
        <v>36</v>
      </c>
      <c r="G13" s="4">
        <v>983</v>
      </c>
      <c r="H13" s="4">
        <v>142.75</v>
      </c>
      <c r="I13" s="5">
        <v>0</v>
      </c>
      <c r="J13" s="4" t="s">
        <v>171</v>
      </c>
      <c r="K13" s="4" t="s">
        <v>169</v>
      </c>
      <c r="L13" s="11">
        <v>44905</v>
      </c>
      <c r="M13" s="4" t="s">
        <v>30</v>
      </c>
      <c r="N13" s="4">
        <v>29685241</v>
      </c>
      <c r="Q13" s="4" t="str">
        <f>_xlfn.XLOOKUP(J13,'Projets Jerome'!$L$2:$L$26,'Projets Jerome'!$C$2:$C$26)</f>
        <v>Groupe Carreaux Céragrès Inc.</v>
      </c>
    </row>
    <row r="14" spans="1:17">
      <c r="A14" s="4" t="s">
        <v>42</v>
      </c>
      <c r="B14" s="4" t="s">
        <v>160</v>
      </c>
      <c r="C14" s="4" t="s">
        <v>134</v>
      </c>
      <c r="D14" s="4" t="s">
        <v>213</v>
      </c>
      <c r="E14" s="4" t="s">
        <v>214</v>
      </c>
      <c r="F14" s="4" t="s">
        <v>26</v>
      </c>
      <c r="G14" s="4">
        <v>166</v>
      </c>
      <c r="H14" s="4">
        <v>24.75</v>
      </c>
      <c r="I14" s="5">
        <v>0</v>
      </c>
      <c r="J14" s="4" t="s">
        <v>161</v>
      </c>
      <c r="K14" s="4" t="s">
        <v>160</v>
      </c>
      <c r="L14" s="4" t="s">
        <v>215</v>
      </c>
      <c r="M14" s="4" t="s">
        <v>81</v>
      </c>
      <c r="N14" s="4">
        <v>29685255</v>
      </c>
      <c r="Q14" s="4" t="str">
        <f>_xlfn.XLOOKUP(J14,'Projets Jerome'!$L$2:$L$26,'Projets Jerome'!$C$2:$C$26)</f>
        <v>Laiterie de Coaticook ltée</v>
      </c>
    </row>
    <row r="15" spans="1:17">
      <c r="A15" s="4" t="s">
        <v>42</v>
      </c>
      <c r="B15" s="4" t="s">
        <v>133</v>
      </c>
      <c r="C15" s="4" t="s">
        <v>134</v>
      </c>
      <c r="D15" s="4" t="s">
        <v>216</v>
      </c>
      <c r="E15" s="4" t="s">
        <v>200</v>
      </c>
      <c r="F15" s="4" t="s">
        <v>26</v>
      </c>
      <c r="G15" s="4">
        <v>56</v>
      </c>
      <c r="H15" s="4">
        <v>68.75</v>
      </c>
      <c r="I15" s="5">
        <v>0</v>
      </c>
      <c r="J15" s="4" t="s">
        <v>135</v>
      </c>
      <c r="K15" s="4" t="s">
        <v>133</v>
      </c>
      <c r="L15" s="4" t="s">
        <v>217</v>
      </c>
      <c r="M15" s="4" t="s">
        <v>81</v>
      </c>
      <c r="N15" s="4">
        <v>29685240</v>
      </c>
      <c r="Q15" s="4" t="str">
        <f>_xlfn.XLOOKUP(J15,'Projets Jerome'!$L$2:$L$26,'Projets Jerome'!$C$2:$C$26)</f>
        <v>Laiterie de Coaticook ltée</v>
      </c>
    </row>
    <row r="16" spans="1:17">
      <c r="A16" s="4" t="s">
        <v>42</v>
      </c>
      <c r="B16" s="4" t="s">
        <v>95</v>
      </c>
      <c r="C16" s="4" t="s">
        <v>96</v>
      </c>
      <c r="D16" s="10">
        <v>44621</v>
      </c>
      <c r="E16" s="4" t="s">
        <v>218</v>
      </c>
      <c r="F16" s="4" t="s">
        <v>36</v>
      </c>
      <c r="G16" s="4">
        <v>38</v>
      </c>
      <c r="H16" s="4">
        <v>20.75</v>
      </c>
      <c r="I16" s="5">
        <v>0</v>
      </c>
      <c r="J16" s="4" t="s">
        <v>97</v>
      </c>
      <c r="K16" s="4" t="s">
        <v>98</v>
      </c>
      <c r="L16" s="11">
        <v>44652</v>
      </c>
      <c r="M16" s="4" t="s">
        <v>61</v>
      </c>
      <c r="N16" s="4">
        <v>29685098</v>
      </c>
      <c r="Q16" s="4" t="str">
        <f>_xlfn.XLOOKUP(J16,'Projets Jerome'!$L$2:$L$26,'Projets Jerome'!$C$2:$C$26)</f>
        <v>Les Aliments CDS inc.</v>
      </c>
    </row>
    <row r="17" spans="1:17">
      <c r="A17" s="4" t="s">
        <v>206</v>
      </c>
      <c r="B17" s="4" t="s">
        <v>119</v>
      </c>
      <c r="C17" s="4" t="s">
        <v>120</v>
      </c>
      <c r="D17" s="10">
        <v>44809</v>
      </c>
      <c r="E17" s="4" t="s">
        <v>219</v>
      </c>
      <c r="F17" s="4" t="s">
        <v>36</v>
      </c>
      <c r="G17" s="4">
        <v>230</v>
      </c>
      <c r="H17" s="4">
        <v>123</v>
      </c>
      <c r="I17" s="5">
        <v>0</v>
      </c>
      <c r="J17" s="4" t="s">
        <v>121</v>
      </c>
      <c r="K17" s="4" t="s">
        <v>122</v>
      </c>
      <c r="L17" s="4" t="s">
        <v>220</v>
      </c>
      <c r="M17" s="4" t="s">
        <v>30</v>
      </c>
      <c r="N17" s="4">
        <v>29685185</v>
      </c>
      <c r="Q17" s="4" t="str">
        <f>_xlfn.XLOOKUP(J17,'Projets Jerome'!$L$2:$L$26,'Projets Jerome'!$C$2:$C$26)</f>
        <v>Lovato Electric Inc. (USA)</v>
      </c>
    </row>
    <row r="18" spans="1:17">
      <c r="A18" s="4" t="s">
        <v>42</v>
      </c>
      <c r="B18" s="4" t="s">
        <v>126</v>
      </c>
      <c r="C18" s="4" t="s">
        <v>127</v>
      </c>
      <c r="D18" s="4" t="s">
        <v>216</v>
      </c>
      <c r="E18" s="4" t="s">
        <v>221</v>
      </c>
      <c r="F18" s="4" t="s">
        <v>36</v>
      </c>
      <c r="G18" s="4">
        <v>407</v>
      </c>
      <c r="H18" s="4">
        <v>32.75</v>
      </c>
      <c r="I18" s="5">
        <v>0</v>
      </c>
      <c r="J18" s="4" t="s">
        <v>128</v>
      </c>
      <c r="K18" s="4" t="s">
        <v>129</v>
      </c>
      <c r="L18" s="4" t="s">
        <v>222</v>
      </c>
      <c r="M18" s="4" t="s">
        <v>30</v>
      </c>
      <c r="N18" s="4">
        <v>29685237</v>
      </c>
      <c r="Q18" s="4" t="str">
        <f>_xlfn.XLOOKUP(J18,'Projets Jerome'!$L$2:$L$26,'Projets Jerome'!$C$2:$C$26)</f>
        <v>Megastar Électroniques Inc.</v>
      </c>
    </row>
    <row r="19" spans="1:17">
      <c r="A19" s="4" t="s">
        <v>42</v>
      </c>
      <c r="B19" s="4" t="s">
        <v>50</v>
      </c>
      <c r="C19" s="4" t="s">
        <v>51</v>
      </c>
      <c r="D19" s="4" t="s">
        <v>223</v>
      </c>
      <c r="E19" s="4" t="s">
        <v>200</v>
      </c>
      <c r="F19" s="4" t="s">
        <v>36</v>
      </c>
      <c r="G19" s="4">
        <v>781</v>
      </c>
      <c r="H19" s="4">
        <v>791.5</v>
      </c>
      <c r="I19" s="5">
        <v>0</v>
      </c>
      <c r="J19" s="4" t="s">
        <v>52</v>
      </c>
      <c r="K19" s="4" t="s">
        <v>53</v>
      </c>
      <c r="L19" s="4" t="s">
        <v>224</v>
      </c>
      <c r="M19" s="4" t="s">
        <v>30</v>
      </c>
      <c r="N19" s="4">
        <v>29684798</v>
      </c>
      <c r="Q19" s="4" t="str">
        <f>_xlfn.XLOOKUP(J19,'Projets Jerome'!$L$2:$L$26,'Projets Jerome'!$C$2:$C$26)</f>
        <v>O&amp;T Farms</v>
      </c>
    </row>
    <row r="20" spans="1:17">
      <c r="A20" s="4" t="s">
        <v>206</v>
      </c>
      <c r="B20" s="4" t="s">
        <v>34</v>
      </c>
      <c r="C20" s="4" t="s">
        <v>35</v>
      </c>
      <c r="D20" s="10">
        <v>44504</v>
      </c>
      <c r="E20" s="4" t="s">
        <v>200</v>
      </c>
      <c r="F20" s="4" t="s">
        <v>36</v>
      </c>
      <c r="G20" s="4">
        <v>207</v>
      </c>
      <c r="H20" s="4">
        <v>171</v>
      </c>
      <c r="I20" s="5">
        <v>0</v>
      </c>
      <c r="J20" s="4" t="s">
        <v>37</v>
      </c>
      <c r="K20" s="4" t="s">
        <v>38</v>
      </c>
      <c r="L20" s="11">
        <v>44504</v>
      </c>
      <c r="M20" s="4" t="s">
        <v>30</v>
      </c>
      <c r="N20" s="4">
        <v>29684754</v>
      </c>
      <c r="Q20" s="4" t="str">
        <f>_xlfn.XLOOKUP(J20,'Projets Jerome'!$L$2:$L$26,'Projets Jerome'!$C$2:$C$26)</f>
        <v>SIT Mauricie</v>
      </c>
    </row>
    <row r="21" spans="1:17">
      <c r="A21" s="4" t="s">
        <v>42</v>
      </c>
      <c r="B21" s="4" t="s">
        <v>57</v>
      </c>
      <c r="C21" s="4" t="s">
        <v>65</v>
      </c>
      <c r="D21" s="10">
        <v>44205</v>
      </c>
      <c r="E21" s="4" t="s">
        <v>200</v>
      </c>
      <c r="F21" s="4" t="s">
        <v>26</v>
      </c>
      <c r="G21" s="4">
        <v>200</v>
      </c>
      <c r="H21" s="4">
        <v>110.5</v>
      </c>
      <c r="I21" s="5">
        <v>0</v>
      </c>
      <c r="J21" s="4" t="s">
        <v>66</v>
      </c>
      <c r="K21" s="4" t="s">
        <v>67</v>
      </c>
      <c r="L21" s="4" t="s">
        <v>225</v>
      </c>
      <c r="M21" s="4" t="s">
        <v>61</v>
      </c>
      <c r="N21" s="4">
        <v>29684829</v>
      </c>
      <c r="Q21" s="4" t="str">
        <f>_xlfn.XLOOKUP(J21,'Projets Jerome'!$L$2:$L$26,'Projets Jerome'!$C$2:$C$26)</f>
        <v>Tzanet</v>
      </c>
    </row>
    <row r="22" spans="1:17">
      <c r="A22" s="4" t="s">
        <v>42</v>
      </c>
      <c r="B22" s="4" t="s">
        <v>110</v>
      </c>
      <c r="C22" s="4" t="s">
        <v>111</v>
      </c>
      <c r="D22" s="4" t="s">
        <v>226</v>
      </c>
      <c r="E22" s="4" t="s">
        <v>227</v>
      </c>
      <c r="F22" s="4" t="s">
        <v>26</v>
      </c>
      <c r="G22" s="4">
        <v>21</v>
      </c>
      <c r="H22" s="4">
        <v>5.25</v>
      </c>
      <c r="I22" s="5">
        <v>0</v>
      </c>
      <c r="J22" s="4" t="s">
        <v>113</v>
      </c>
      <c r="K22" s="4" t="s">
        <v>114</v>
      </c>
      <c r="L22" s="4" t="s">
        <v>228</v>
      </c>
      <c r="M22" s="4" t="s">
        <v>115</v>
      </c>
      <c r="N22" s="4">
        <v>29685081</v>
      </c>
      <c r="Q22" s="4" t="str">
        <f>_xlfn.XLOOKUP(J22,'Projets Jerome'!$L$2:$L$26,'Projets Jerome'!$C$2:$C$26)</f>
        <v>Walt's Wholesale Meats</v>
      </c>
    </row>
  </sheetData>
  <autoFilter ref="A1:Q22" xr:uid="{2B85A034-29A4-405C-B05A-4C8DD17D6A6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C97A1-5E5F-426D-9D38-9B71B1F2530B}">
  <dimension ref="A1:U30"/>
  <sheetViews>
    <sheetView tabSelected="1" zoomScale="73" zoomScaleNormal="85" workbookViewId="0">
      <pane xSplit="3" ySplit="1" topLeftCell="Q9" activePane="bottomRight" state="frozen"/>
      <selection pane="topRight" activeCell="D1" sqref="D1"/>
      <selection pane="bottomLeft" activeCell="A2" sqref="A2"/>
      <selection pane="bottomRight" activeCell="A22" sqref="A22:XFD22"/>
    </sheetView>
  </sheetViews>
  <sheetFormatPr defaultColWidth="8.88671875" defaultRowHeight="14.4" outlineLevelCol="1"/>
  <cols>
    <col min="1" max="1" width="17.33203125" style="15" customWidth="1"/>
    <col min="2" max="2" width="40.5546875" style="15" bestFit="1" customWidth="1"/>
    <col min="3" max="3" width="26.33203125" style="15" bestFit="1" customWidth="1"/>
    <col min="4" max="4" width="15.6640625" style="15" customWidth="1" outlineLevel="1"/>
    <col min="5" max="5" width="14.5546875" style="15" customWidth="1" outlineLevel="1"/>
    <col min="6" max="6" width="16" style="15" customWidth="1" outlineLevel="1"/>
    <col min="7" max="7" width="9.6640625" style="14" customWidth="1" outlineLevel="1"/>
    <col min="8" max="8" width="11" style="14" customWidth="1" outlineLevel="1"/>
    <col min="9" max="9" width="13.33203125" style="14" bestFit="1" customWidth="1" outlineLevel="1"/>
    <col min="10" max="10" width="16.88671875" style="14" bestFit="1" customWidth="1" outlineLevel="1"/>
    <col min="11" max="11" width="30.6640625" style="14" customWidth="1" outlineLevel="1"/>
    <col min="12" max="12" width="21.6640625" style="14" bestFit="1" customWidth="1" outlineLevel="1"/>
    <col min="13" max="13" width="35.6640625" style="15" customWidth="1" outlineLevel="1"/>
    <col min="14" max="14" width="16.88671875" style="14" customWidth="1" outlineLevel="1"/>
    <col min="15" max="15" width="19" style="15" customWidth="1" outlineLevel="1"/>
    <col min="16" max="16" width="17.88671875" style="15" customWidth="1" outlineLevel="1"/>
    <col min="17" max="17" width="53.5546875" style="15" customWidth="1" outlineLevel="1"/>
    <col min="18" max="18" width="8.88671875" style="15" customWidth="1" outlineLevel="1"/>
    <col min="19" max="19" width="13" style="15" customWidth="1" outlineLevel="1"/>
    <col min="20" max="20" width="30.6640625" style="15" customWidth="1" outlineLevel="1"/>
    <col min="21" max="16384" width="8.88671875" style="15"/>
  </cols>
  <sheetData>
    <row r="1" spans="1:21" s="13" customFormat="1" ht="28.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4" t="s">
        <v>20</v>
      </c>
    </row>
    <row r="2" spans="1:21">
      <c r="A2" s="15" t="s">
        <v>23</v>
      </c>
      <c r="B2" s="15" t="s">
        <v>24</v>
      </c>
      <c r="C2" s="15" t="s">
        <v>25</v>
      </c>
      <c r="D2" s="26">
        <v>44105</v>
      </c>
      <c r="E2" s="26">
        <v>44925</v>
      </c>
      <c r="F2" s="15" t="s">
        <v>26</v>
      </c>
      <c r="G2" s="14">
        <v>456</v>
      </c>
      <c r="H2" s="14">
        <v>605.75</v>
      </c>
      <c r="I2" s="14">
        <v>165</v>
      </c>
      <c r="J2" s="14" t="s">
        <v>27</v>
      </c>
      <c r="K2" s="27">
        <f>Table1[[#This Row],[Estimated Hours]]*Table1[[#This Row],[Hourly rate]]*1.15</f>
        <v>86526</v>
      </c>
      <c r="L2" s="14" t="s">
        <v>28</v>
      </c>
      <c r="M2" s="15" t="s">
        <v>29</v>
      </c>
      <c r="N2" s="14">
        <v>29684478</v>
      </c>
      <c r="O2" s="26">
        <v>44113</v>
      </c>
      <c r="P2" s="15" t="s">
        <v>30</v>
      </c>
      <c r="Q2" s="18" t="s">
        <v>31</v>
      </c>
      <c r="R2" s="15">
        <v>45.5853088</v>
      </c>
      <c r="S2" s="15">
        <v>-73.709455800000001</v>
      </c>
      <c r="T2" s="15" t="s">
        <v>32</v>
      </c>
      <c r="U2" s="18" t="s">
        <v>33</v>
      </c>
    </row>
    <row r="3" spans="1:21" ht="28.8">
      <c r="A3" s="15" t="s">
        <v>23</v>
      </c>
      <c r="B3" s="15" t="s">
        <v>34</v>
      </c>
      <c r="C3" s="15" t="s">
        <v>35</v>
      </c>
      <c r="D3" s="26">
        <v>44297</v>
      </c>
      <c r="E3" s="26">
        <v>44925</v>
      </c>
      <c r="F3" s="15" t="s">
        <v>36</v>
      </c>
      <c r="G3" s="14">
        <v>207</v>
      </c>
      <c r="H3" s="14">
        <v>159.75</v>
      </c>
      <c r="I3" s="14">
        <v>155</v>
      </c>
      <c r="J3" s="14" t="s">
        <v>27</v>
      </c>
      <c r="K3" s="27">
        <f>Table1[[#This Row],[Estimated Hours]]*Table1[[#This Row],[Hourly rate]]*1.15</f>
        <v>36897.75</v>
      </c>
      <c r="L3" s="14" t="s">
        <v>37</v>
      </c>
      <c r="M3" s="15" t="s">
        <v>38</v>
      </c>
      <c r="N3" s="14">
        <v>29684754</v>
      </c>
      <c r="O3" s="26">
        <v>44297</v>
      </c>
      <c r="P3" s="15" t="s">
        <v>30</v>
      </c>
      <c r="Q3" s="18" t="s">
        <v>39</v>
      </c>
      <c r="R3" s="15">
        <v>46.339994599999997</v>
      </c>
      <c r="S3" s="15">
        <v>-72.555064299999998</v>
      </c>
      <c r="T3" s="19" t="s">
        <v>40</v>
      </c>
      <c r="U3" s="18" t="s">
        <v>41</v>
      </c>
    </row>
    <row r="4" spans="1:21" ht="28.8">
      <c r="A4" s="15" t="s">
        <v>42</v>
      </c>
      <c r="B4" s="15" t="s">
        <v>43</v>
      </c>
      <c r="C4" s="15" t="s">
        <v>44</v>
      </c>
      <c r="D4" s="26">
        <v>44375</v>
      </c>
      <c r="E4" s="26">
        <v>44925</v>
      </c>
      <c r="F4" s="15" t="s">
        <v>36</v>
      </c>
      <c r="G4" s="14">
        <v>401</v>
      </c>
      <c r="H4" s="14">
        <v>274</v>
      </c>
      <c r="I4" s="14">
        <v>165</v>
      </c>
      <c r="J4" s="14" t="s">
        <v>27</v>
      </c>
      <c r="K4" s="27">
        <f>Table1[[#This Row],[Estimated Hours]]*Table1[[#This Row],[Hourly rate]]*1.15</f>
        <v>76089.75</v>
      </c>
      <c r="L4" s="14" t="s">
        <v>45</v>
      </c>
      <c r="M4" s="15" t="s">
        <v>46</v>
      </c>
      <c r="N4" s="14">
        <v>29685238</v>
      </c>
      <c r="O4" s="26">
        <v>44391</v>
      </c>
      <c r="P4" s="15" t="s">
        <v>30</v>
      </c>
      <c r="Q4" s="18" t="s">
        <v>47</v>
      </c>
      <c r="R4" s="15">
        <v>45.611036800000001</v>
      </c>
      <c r="S4" s="15">
        <v>-73.856229299999995</v>
      </c>
      <c r="T4" s="19" t="s">
        <v>48</v>
      </c>
      <c r="U4" s="18" t="s">
        <v>49</v>
      </c>
    </row>
    <row r="5" spans="1:21" ht="28.8">
      <c r="A5" s="15" t="s">
        <v>42</v>
      </c>
      <c r="B5" s="15" t="s">
        <v>50</v>
      </c>
      <c r="C5" s="15" t="s">
        <v>51</v>
      </c>
      <c r="D5" s="26">
        <v>44392</v>
      </c>
      <c r="E5" s="26">
        <v>44925</v>
      </c>
      <c r="F5" s="15" t="s">
        <v>36</v>
      </c>
      <c r="G5" s="14">
        <v>781</v>
      </c>
      <c r="H5" s="14">
        <v>759.25</v>
      </c>
      <c r="I5" s="14">
        <v>165</v>
      </c>
      <c r="J5" s="14" t="s">
        <v>27</v>
      </c>
      <c r="K5" s="27">
        <f>Table1[[#This Row],[Estimated Hours]]*Table1[[#This Row],[Hourly rate]]*1.15</f>
        <v>148194.75</v>
      </c>
      <c r="L5" s="14" t="s">
        <v>52</v>
      </c>
      <c r="M5" s="15" t="s">
        <v>53</v>
      </c>
      <c r="N5" s="14">
        <v>29684798</v>
      </c>
      <c r="O5" s="26">
        <v>44392</v>
      </c>
      <c r="P5" s="15" t="s">
        <v>30</v>
      </c>
      <c r="Q5" s="18" t="s">
        <v>54</v>
      </c>
      <c r="R5" s="15">
        <v>50.483629899999997</v>
      </c>
      <c r="S5" s="15">
        <v>-104.7133565</v>
      </c>
      <c r="T5" s="19" t="s">
        <v>55</v>
      </c>
      <c r="U5" s="18" t="s">
        <v>56</v>
      </c>
    </row>
    <row r="6" spans="1:21" ht="28.8">
      <c r="A6" s="15" t="s">
        <v>42</v>
      </c>
      <c r="B6" s="15" t="s">
        <v>57</v>
      </c>
      <c r="C6" s="15" t="s">
        <v>58</v>
      </c>
      <c r="D6" s="26">
        <v>44409</v>
      </c>
      <c r="E6" s="26">
        <v>44926</v>
      </c>
      <c r="F6" s="15" t="s">
        <v>36</v>
      </c>
      <c r="G6" s="14">
        <v>202</v>
      </c>
      <c r="H6" s="14">
        <v>76.75</v>
      </c>
      <c r="I6" s="14">
        <v>150</v>
      </c>
      <c r="J6" s="14" t="s">
        <v>27</v>
      </c>
      <c r="K6" s="27">
        <f>Table1[[#This Row],[Estimated Hours]]*Table1[[#This Row],[Hourly rate]]*1.15</f>
        <v>34845</v>
      </c>
      <c r="L6" s="14" t="s">
        <v>59</v>
      </c>
      <c r="M6" s="15" t="s">
        <v>60</v>
      </c>
      <c r="N6" s="14">
        <v>29684804</v>
      </c>
      <c r="O6" s="26">
        <v>44412</v>
      </c>
      <c r="P6" s="15" t="s">
        <v>61</v>
      </c>
      <c r="Q6" s="18" t="s">
        <v>62</v>
      </c>
      <c r="R6" s="15">
        <v>45.597503199999998</v>
      </c>
      <c r="S6" s="15">
        <v>-73.216579800000005</v>
      </c>
      <c r="T6" s="19" t="s">
        <v>63</v>
      </c>
      <c r="U6" s="18" t="s">
        <v>64</v>
      </c>
    </row>
    <row r="7" spans="1:21" ht="28.8">
      <c r="A7" s="15" t="s">
        <v>42</v>
      </c>
      <c r="B7" s="15" t="s">
        <v>57</v>
      </c>
      <c r="C7" s="15" t="s">
        <v>65</v>
      </c>
      <c r="D7" s="26">
        <v>44440</v>
      </c>
      <c r="E7" s="26">
        <v>44925</v>
      </c>
      <c r="F7" s="15" t="s">
        <v>26</v>
      </c>
      <c r="G7" s="14">
        <v>200</v>
      </c>
      <c r="H7" s="14">
        <v>103.25</v>
      </c>
      <c r="I7" s="14">
        <v>155</v>
      </c>
      <c r="J7" s="14" t="s">
        <v>27</v>
      </c>
      <c r="K7" s="27">
        <f>Table1[[#This Row],[Estimated Hours]]*Table1[[#This Row],[Hourly rate]]*1.15</f>
        <v>35650</v>
      </c>
      <c r="L7" s="14" t="s">
        <v>66</v>
      </c>
      <c r="M7" s="15" t="s">
        <v>67</v>
      </c>
      <c r="N7" s="14">
        <v>29684829</v>
      </c>
      <c r="O7" s="26">
        <v>44461</v>
      </c>
      <c r="P7" s="15" t="s">
        <v>61</v>
      </c>
      <c r="Q7" s="18" t="s">
        <v>68</v>
      </c>
      <c r="R7" s="15">
        <v>45.533236299999999</v>
      </c>
      <c r="S7" s="15">
        <v>-73.662847299999996</v>
      </c>
      <c r="T7" s="19" t="s">
        <v>69</v>
      </c>
      <c r="U7" s="18" t="s">
        <v>70</v>
      </c>
    </row>
    <row r="8" spans="1:21">
      <c r="A8" s="15" t="s">
        <v>42</v>
      </c>
      <c r="B8" s="15" t="s">
        <v>71</v>
      </c>
      <c r="C8" s="15" t="s">
        <v>72</v>
      </c>
      <c r="D8" s="26">
        <v>44519</v>
      </c>
      <c r="E8" s="26">
        <v>44925</v>
      </c>
      <c r="F8" s="15" t="s">
        <v>36</v>
      </c>
      <c r="G8" s="14">
        <v>212</v>
      </c>
      <c r="H8" s="14">
        <v>214.75</v>
      </c>
      <c r="I8" s="14">
        <v>195</v>
      </c>
      <c r="J8" s="14" t="s">
        <v>27</v>
      </c>
      <c r="K8" s="27">
        <f>Table1[[#This Row],[Estimated Hours]]*Table1[[#This Row],[Hourly rate]]*1.15</f>
        <v>47540.999999999993</v>
      </c>
      <c r="L8" s="14" t="s">
        <v>73</v>
      </c>
      <c r="M8" s="15" t="s">
        <v>74</v>
      </c>
      <c r="N8" s="14">
        <v>29684853</v>
      </c>
      <c r="O8" s="26">
        <v>44519</v>
      </c>
      <c r="P8" s="15" t="s">
        <v>30</v>
      </c>
      <c r="Q8" s="18" t="s">
        <v>75</v>
      </c>
      <c r="R8" s="15">
        <v>43.178305999999999</v>
      </c>
      <c r="S8" s="15">
        <v>-80.241802800000002</v>
      </c>
      <c r="T8" s="15" t="s">
        <v>76</v>
      </c>
      <c r="U8" s="18" t="s">
        <v>77</v>
      </c>
    </row>
    <row r="9" spans="1:21">
      <c r="A9" s="15" t="s">
        <v>42</v>
      </c>
      <c r="B9" s="15" t="s">
        <v>78</v>
      </c>
      <c r="C9" s="15" t="s">
        <v>79</v>
      </c>
      <c r="D9" s="26">
        <v>44531</v>
      </c>
      <c r="E9" s="26">
        <v>44926</v>
      </c>
      <c r="F9" s="15" t="s">
        <v>229</v>
      </c>
      <c r="G9" s="14">
        <v>40</v>
      </c>
      <c r="H9" s="14">
        <v>46.5</v>
      </c>
      <c r="I9" s="14">
        <v>160</v>
      </c>
      <c r="J9" s="14" t="s">
        <v>27</v>
      </c>
      <c r="K9" s="27">
        <f>Table1[[#This Row],[Estimated Hours]]*Table1[[#This Row],[Hourly rate]]*1.15</f>
        <v>7359.9999999999991</v>
      </c>
      <c r="L9" s="14" t="s">
        <v>80</v>
      </c>
      <c r="M9" s="15" t="s">
        <v>78</v>
      </c>
      <c r="N9" s="14">
        <v>29684859</v>
      </c>
      <c r="O9" s="26">
        <v>44532</v>
      </c>
      <c r="P9" s="15" t="s">
        <v>81</v>
      </c>
      <c r="Q9" s="18" t="s">
        <v>82</v>
      </c>
      <c r="R9" s="15">
        <v>45.441374600000003</v>
      </c>
      <c r="S9" s="15">
        <v>-73.670454000000007</v>
      </c>
      <c r="T9" s="15" t="s">
        <v>83</v>
      </c>
      <c r="U9" s="18" t="s">
        <v>84</v>
      </c>
    </row>
    <row r="10" spans="1:21">
      <c r="A10" s="15" t="s">
        <v>42</v>
      </c>
      <c r="B10" s="15" t="s">
        <v>85</v>
      </c>
      <c r="C10" s="15" t="s">
        <v>79</v>
      </c>
      <c r="D10" s="26">
        <v>44893</v>
      </c>
      <c r="E10" s="26">
        <v>45092</v>
      </c>
      <c r="F10" s="15" t="s">
        <v>26</v>
      </c>
      <c r="G10" s="14">
        <v>30</v>
      </c>
      <c r="I10" s="14">
        <v>160</v>
      </c>
      <c r="J10" s="14" t="s">
        <v>27</v>
      </c>
      <c r="K10" s="27">
        <f>Table1[[#This Row],[Estimated Hours]]*Table1[[#This Row],[Hourly rate]]*1.15</f>
        <v>5520</v>
      </c>
      <c r="L10" s="14" t="s">
        <v>86</v>
      </c>
      <c r="M10" s="15" t="s">
        <v>87</v>
      </c>
      <c r="N10" s="14">
        <v>29685279</v>
      </c>
      <c r="O10" s="26">
        <v>44893</v>
      </c>
      <c r="P10" s="15" t="s">
        <v>81</v>
      </c>
      <c r="Q10" s="18" t="s">
        <v>82</v>
      </c>
      <c r="R10" s="15">
        <v>45.441374600000003</v>
      </c>
      <c r="S10" s="15">
        <v>-73.670454000000007</v>
      </c>
      <c r="T10" s="15" t="s">
        <v>83</v>
      </c>
      <c r="U10" s="18" t="s">
        <v>84</v>
      </c>
    </row>
    <row r="11" spans="1:21" ht="28.8">
      <c r="A11" s="15" t="s">
        <v>42</v>
      </c>
      <c r="B11" s="15" t="s">
        <v>88</v>
      </c>
      <c r="C11" s="15" t="s">
        <v>89</v>
      </c>
      <c r="D11" s="26">
        <v>44536</v>
      </c>
      <c r="E11" s="26">
        <v>44925</v>
      </c>
      <c r="F11" s="15" t="s">
        <v>36</v>
      </c>
      <c r="G11" s="14">
        <v>579</v>
      </c>
      <c r="H11" s="14">
        <v>468.25</v>
      </c>
      <c r="I11" s="14">
        <v>165</v>
      </c>
      <c r="J11" s="14" t="s">
        <v>27</v>
      </c>
      <c r="K11" s="27">
        <f>Table1[[#This Row],[Estimated Hours]]*Table1[[#This Row],[Hourly rate]]*1.15</f>
        <v>109865.24999999999</v>
      </c>
      <c r="L11" s="14" t="s">
        <v>90</v>
      </c>
      <c r="M11" s="15" t="s">
        <v>91</v>
      </c>
      <c r="N11" s="14">
        <v>29684857</v>
      </c>
      <c r="O11" s="26">
        <v>44536</v>
      </c>
      <c r="P11" s="15" t="s">
        <v>30</v>
      </c>
      <c r="Q11" s="18" t="s">
        <v>92</v>
      </c>
      <c r="R11" s="15">
        <v>43.642116899999998</v>
      </c>
      <c r="S11" s="15">
        <v>-79.673890900000004</v>
      </c>
      <c r="T11" s="19" t="s">
        <v>93</v>
      </c>
      <c r="U11" s="18" t="s">
        <v>94</v>
      </c>
    </row>
    <row r="12" spans="1:21">
      <c r="A12" s="15" t="s">
        <v>42</v>
      </c>
      <c r="B12" s="15" t="s">
        <v>95</v>
      </c>
      <c r="C12" s="15" t="s">
        <v>96</v>
      </c>
      <c r="D12" s="26">
        <v>44564</v>
      </c>
      <c r="E12" s="26">
        <v>44953</v>
      </c>
      <c r="F12" s="15" t="s">
        <v>36</v>
      </c>
      <c r="G12" s="14">
        <v>38</v>
      </c>
      <c r="H12" s="14">
        <v>18.25</v>
      </c>
      <c r="I12" s="14">
        <v>160</v>
      </c>
      <c r="J12" s="14" t="s">
        <v>27</v>
      </c>
      <c r="K12" s="27">
        <f>Table1[[#This Row],[Estimated Hours]]*Table1[[#This Row],[Hourly rate]]*1.15</f>
        <v>6991.9999999999991</v>
      </c>
      <c r="L12" s="14" t="s">
        <v>97</v>
      </c>
      <c r="M12" s="15" t="s">
        <v>98</v>
      </c>
      <c r="N12" s="14">
        <v>29685098</v>
      </c>
      <c r="O12" s="26">
        <v>44565</v>
      </c>
      <c r="P12" s="15" t="s">
        <v>61</v>
      </c>
      <c r="Q12" s="18" t="s">
        <v>99</v>
      </c>
      <c r="R12" s="15">
        <v>45.5284002</v>
      </c>
      <c r="S12" s="15">
        <v>-73.6657747</v>
      </c>
      <c r="T12" s="28" t="s">
        <v>100</v>
      </c>
      <c r="U12" s="18" t="s">
        <v>101</v>
      </c>
    </row>
    <row r="13" spans="1:21" ht="28.8">
      <c r="A13" s="15" t="s">
        <v>102</v>
      </c>
      <c r="B13" s="15" t="s">
        <v>103</v>
      </c>
      <c r="C13" s="15" t="s">
        <v>104</v>
      </c>
      <c r="D13" s="26">
        <v>44562</v>
      </c>
      <c r="E13" s="26">
        <v>44962</v>
      </c>
      <c r="F13" s="15" t="s">
        <v>36</v>
      </c>
      <c r="G13" s="14">
        <v>200</v>
      </c>
      <c r="H13" s="14">
        <v>5</v>
      </c>
      <c r="I13" s="14">
        <v>170</v>
      </c>
      <c r="J13" s="14" t="s">
        <v>27</v>
      </c>
      <c r="K13" s="27">
        <f>Table1[[#This Row],[Estimated Hours]]*Table1[[#This Row],[Hourly rate]]*1.15</f>
        <v>39100</v>
      </c>
      <c r="L13" s="14" t="s">
        <v>105</v>
      </c>
      <c r="M13" s="15" t="s">
        <v>106</v>
      </c>
      <c r="N13" s="14">
        <v>29685103</v>
      </c>
      <c r="O13" s="26">
        <v>44571</v>
      </c>
      <c r="P13" s="15" t="s">
        <v>30</v>
      </c>
      <c r="Q13" s="18" t="s">
        <v>107</v>
      </c>
      <c r="R13" s="15">
        <v>45.471076199999999</v>
      </c>
      <c r="S13" s="15">
        <v>-73.694917200000006</v>
      </c>
      <c r="T13" s="19" t="s">
        <v>108</v>
      </c>
      <c r="U13" s="18" t="s">
        <v>109</v>
      </c>
    </row>
    <row r="14" spans="1:21">
      <c r="A14" s="15" t="s">
        <v>42</v>
      </c>
      <c r="B14" s="15" t="s">
        <v>110</v>
      </c>
      <c r="C14" s="15" t="s">
        <v>111</v>
      </c>
      <c r="D14" s="26">
        <v>44607</v>
      </c>
      <c r="E14" s="26">
        <v>44681</v>
      </c>
      <c r="F14" s="15" t="s">
        <v>26</v>
      </c>
      <c r="G14" s="14">
        <v>21</v>
      </c>
      <c r="H14" s="14">
        <v>5.25</v>
      </c>
      <c r="I14" s="14">
        <v>185</v>
      </c>
      <c r="J14" s="14" t="s">
        <v>112</v>
      </c>
      <c r="K14" s="27">
        <f>Table1[[#This Row],[Estimated Hours]]*Table1[[#This Row],[Hourly rate]]*1.15</f>
        <v>4467.75</v>
      </c>
      <c r="L14" s="14" t="s">
        <v>113</v>
      </c>
      <c r="M14" s="15" t="s">
        <v>114</v>
      </c>
      <c r="N14" s="14">
        <v>29685081</v>
      </c>
      <c r="O14" s="26">
        <v>44607</v>
      </c>
      <c r="P14" s="15" t="s">
        <v>115</v>
      </c>
      <c r="Q14" s="18" t="s">
        <v>116</v>
      </c>
      <c r="R14" s="15">
        <v>45.891391800000001</v>
      </c>
      <c r="S14" s="15">
        <v>-122.7430619</v>
      </c>
      <c r="T14" s="29" t="s">
        <v>117</v>
      </c>
      <c r="U14" s="18" t="s">
        <v>118</v>
      </c>
    </row>
    <row r="15" spans="1:21" ht="28.8">
      <c r="A15" s="15" t="s">
        <v>23</v>
      </c>
      <c r="B15" s="15" t="s">
        <v>119</v>
      </c>
      <c r="C15" s="15" t="s">
        <v>120</v>
      </c>
      <c r="D15" s="26">
        <v>44690</v>
      </c>
      <c r="E15" s="26">
        <v>44985</v>
      </c>
      <c r="F15" s="15" t="s">
        <v>36</v>
      </c>
      <c r="G15" s="14">
        <v>230</v>
      </c>
      <c r="H15" s="14">
        <v>87.75</v>
      </c>
      <c r="I15" s="14">
        <v>150</v>
      </c>
      <c r="J15" s="14" t="s">
        <v>112</v>
      </c>
      <c r="K15" s="27">
        <f>Table1[[#This Row],[Estimated Hours]]*Table1[[#This Row],[Hourly rate]]*1.15</f>
        <v>39675</v>
      </c>
      <c r="L15" s="14" t="s">
        <v>121</v>
      </c>
      <c r="M15" s="15" t="s">
        <v>122</v>
      </c>
      <c r="N15" s="14">
        <v>29685185</v>
      </c>
      <c r="O15" s="26">
        <v>44696</v>
      </c>
      <c r="P15" s="15" t="s">
        <v>30</v>
      </c>
      <c r="Q15" s="18" t="s">
        <v>123</v>
      </c>
      <c r="R15" s="15">
        <v>36.7918965</v>
      </c>
      <c r="S15" s="15">
        <v>-76.2460442</v>
      </c>
      <c r="T15" s="19" t="s">
        <v>124</v>
      </c>
      <c r="U15" s="18" t="s">
        <v>125</v>
      </c>
    </row>
    <row r="16" spans="1:21" ht="28.8">
      <c r="A16" s="15" t="s">
        <v>42</v>
      </c>
      <c r="B16" s="15" t="s">
        <v>126</v>
      </c>
      <c r="C16" s="15" t="s">
        <v>127</v>
      </c>
      <c r="D16" s="26">
        <v>44820</v>
      </c>
      <c r="E16" s="26">
        <v>45044</v>
      </c>
      <c r="F16" s="15" t="s">
        <v>36</v>
      </c>
      <c r="G16" s="14">
        <v>407</v>
      </c>
      <c r="H16" s="14">
        <v>9</v>
      </c>
      <c r="I16" s="14">
        <v>185</v>
      </c>
      <c r="J16" s="14" t="s">
        <v>27</v>
      </c>
      <c r="K16" s="27">
        <f>Table1[[#This Row],[Estimated Hours]]*Table1[[#This Row],[Hourly rate]]*1.15</f>
        <v>86589.25</v>
      </c>
      <c r="L16" s="14" t="s">
        <v>128</v>
      </c>
      <c r="M16" s="15" t="s">
        <v>129</v>
      </c>
      <c r="N16" s="14">
        <v>29685237</v>
      </c>
      <c r="O16" s="26">
        <v>44820</v>
      </c>
      <c r="P16" s="15" t="s">
        <v>30</v>
      </c>
      <c r="Q16" s="18" t="s">
        <v>130</v>
      </c>
      <c r="R16" s="15">
        <v>45.595933899999999</v>
      </c>
      <c r="S16" s="15">
        <v>-73.623009600000003</v>
      </c>
      <c r="T16" s="19" t="s">
        <v>131</v>
      </c>
      <c r="U16" s="18" t="s">
        <v>132</v>
      </c>
    </row>
    <row r="17" spans="1:21" ht="28.8">
      <c r="A17" s="15" t="s">
        <v>42</v>
      </c>
      <c r="B17" s="15" t="s">
        <v>133</v>
      </c>
      <c r="C17" s="15" t="s">
        <v>134</v>
      </c>
      <c r="D17" s="26">
        <v>44820</v>
      </c>
      <c r="E17" s="26">
        <v>44925</v>
      </c>
      <c r="F17" s="15" t="s">
        <v>229</v>
      </c>
      <c r="G17" s="14">
        <v>56</v>
      </c>
      <c r="H17" s="14">
        <v>31.75</v>
      </c>
      <c r="I17" s="14">
        <v>165</v>
      </c>
      <c r="J17" s="14" t="s">
        <v>27</v>
      </c>
      <c r="K17" s="27">
        <f>Table1[[#This Row],[Estimated Hours]]*Table1[[#This Row],[Hourly rate]]*1.15</f>
        <v>10626</v>
      </c>
      <c r="L17" s="14" t="s">
        <v>135</v>
      </c>
      <c r="M17" s="15" t="s">
        <v>133</v>
      </c>
      <c r="N17" s="14">
        <v>29685240</v>
      </c>
      <c r="O17" s="26">
        <v>44826</v>
      </c>
      <c r="P17" s="15" t="s">
        <v>81</v>
      </c>
      <c r="Q17" s="18" t="s">
        <v>136</v>
      </c>
      <c r="R17" s="15">
        <v>45.156929499999997</v>
      </c>
      <c r="S17" s="15">
        <v>-71.8010503</v>
      </c>
      <c r="T17" s="19" t="s">
        <v>137</v>
      </c>
      <c r="U17" s="18" t="s">
        <v>138</v>
      </c>
    </row>
    <row r="18" spans="1:21" ht="28.8">
      <c r="A18" s="15" t="s">
        <v>102</v>
      </c>
      <c r="B18" s="15" t="s">
        <v>139</v>
      </c>
      <c r="C18" s="15" t="s">
        <v>140</v>
      </c>
      <c r="D18" s="26">
        <v>44839</v>
      </c>
      <c r="E18" s="26">
        <v>45015</v>
      </c>
      <c r="F18" s="15" t="s">
        <v>26</v>
      </c>
      <c r="G18" s="14">
        <v>16</v>
      </c>
      <c r="H18" s="14">
        <v>11</v>
      </c>
      <c r="I18" s="14">
        <v>165</v>
      </c>
      <c r="J18" s="14" t="s">
        <v>27</v>
      </c>
      <c r="K18" s="27">
        <f>Table1[[#This Row],[Estimated Hours]]*Table1[[#This Row],[Hourly rate]]*1.15</f>
        <v>3035.9999999999995</v>
      </c>
      <c r="L18" s="14" t="s">
        <v>141</v>
      </c>
      <c r="M18" s="15" t="s">
        <v>142</v>
      </c>
      <c r="N18" s="14">
        <v>29685243</v>
      </c>
      <c r="O18" s="26">
        <v>44839</v>
      </c>
      <c r="P18" s="15" t="s">
        <v>81</v>
      </c>
      <c r="Q18" s="18" t="s">
        <v>143</v>
      </c>
      <c r="R18" s="15">
        <v>45.438668100000001</v>
      </c>
      <c r="S18" s="15">
        <v>-73.682237499999999</v>
      </c>
      <c r="T18" s="19" t="s">
        <v>144</v>
      </c>
      <c r="U18" s="18" t="s">
        <v>145</v>
      </c>
    </row>
    <row r="19" spans="1:21" ht="28.8">
      <c r="A19" s="15" t="s">
        <v>102</v>
      </c>
      <c r="B19" s="15" t="s">
        <v>146</v>
      </c>
      <c r="C19" s="15" t="s">
        <v>140</v>
      </c>
      <c r="D19" s="26">
        <v>44839</v>
      </c>
      <c r="E19" s="26">
        <v>45015</v>
      </c>
      <c r="F19" s="15" t="s">
        <v>26</v>
      </c>
      <c r="G19" s="14">
        <v>40</v>
      </c>
      <c r="H19" s="14">
        <v>0</v>
      </c>
      <c r="I19" s="14">
        <v>135</v>
      </c>
      <c r="J19" s="14" t="s">
        <v>27</v>
      </c>
      <c r="K19" s="27">
        <f>Table1[[#This Row],[Estimated Hours]]*Table1[[#This Row],[Hourly rate]]*1.15</f>
        <v>6209.9999999999991</v>
      </c>
      <c r="L19" s="14" t="s">
        <v>147</v>
      </c>
      <c r="M19" s="15" t="s">
        <v>148</v>
      </c>
      <c r="N19" s="14">
        <v>29685276</v>
      </c>
      <c r="O19" s="26">
        <v>44893</v>
      </c>
      <c r="P19" s="15" t="s">
        <v>81</v>
      </c>
      <c r="Q19" s="18" t="s">
        <v>143</v>
      </c>
      <c r="R19" s="15">
        <v>45.438668100000001</v>
      </c>
      <c r="S19" s="15">
        <v>-73.682237499999999</v>
      </c>
      <c r="T19" s="19" t="s">
        <v>144</v>
      </c>
      <c r="U19" s="18" t="s">
        <v>149</v>
      </c>
    </row>
    <row r="20" spans="1:21" ht="28.8">
      <c r="A20" s="15" t="s">
        <v>102</v>
      </c>
      <c r="B20" s="15" t="s">
        <v>150</v>
      </c>
      <c r="C20" s="15" t="s">
        <v>140</v>
      </c>
      <c r="D20" s="26">
        <v>44839</v>
      </c>
      <c r="E20" s="26">
        <v>45015</v>
      </c>
      <c r="F20" s="15" t="s">
        <v>26</v>
      </c>
      <c r="G20" s="14">
        <v>30</v>
      </c>
      <c r="H20" s="14">
        <v>21.75</v>
      </c>
      <c r="I20" s="14">
        <v>165</v>
      </c>
      <c r="J20" s="14" t="s">
        <v>27</v>
      </c>
      <c r="K20" s="27">
        <f>Table1[[#This Row],[Estimated Hours]]*Table1[[#This Row],[Hourly rate]]*1.15</f>
        <v>5692.5</v>
      </c>
      <c r="L20" s="14" t="s">
        <v>151</v>
      </c>
      <c r="M20" s="15" t="s">
        <v>152</v>
      </c>
      <c r="N20" s="14">
        <v>29685224</v>
      </c>
      <c r="O20" s="26">
        <v>44775</v>
      </c>
      <c r="P20" s="15" t="s">
        <v>81</v>
      </c>
      <c r="Q20" s="18" t="s">
        <v>143</v>
      </c>
      <c r="R20" s="15">
        <v>45.438668100000001</v>
      </c>
      <c r="S20" s="15">
        <v>-73.682237499999999</v>
      </c>
      <c r="T20" s="19" t="s">
        <v>144</v>
      </c>
      <c r="U20" s="18" t="s">
        <v>153</v>
      </c>
    </row>
    <row r="21" spans="1:21" ht="28.8">
      <c r="A21" s="15" t="s">
        <v>42</v>
      </c>
      <c r="B21" s="34" t="s">
        <v>139</v>
      </c>
      <c r="C21" s="15" t="s">
        <v>154</v>
      </c>
      <c r="D21" s="26">
        <v>44895</v>
      </c>
      <c r="E21" s="26">
        <v>45015</v>
      </c>
      <c r="F21" s="15" t="s">
        <v>26</v>
      </c>
      <c r="G21" s="14">
        <v>78</v>
      </c>
      <c r="I21" s="14">
        <v>175</v>
      </c>
      <c r="J21" s="14" t="s">
        <v>27</v>
      </c>
      <c r="K21" s="27">
        <f>Table1[[#This Row],[Estimated Hours]]*Table1[[#This Row],[Hourly rate]]*1.15</f>
        <v>15697.499999999998</v>
      </c>
      <c r="L21" s="14" t="s">
        <v>155</v>
      </c>
      <c r="M21" s="15" t="s">
        <v>156</v>
      </c>
      <c r="N21" s="14">
        <v>29685280</v>
      </c>
      <c r="O21" s="26">
        <v>44901</v>
      </c>
      <c r="P21" s="15" t="s">
        <v>81</v>
      </c>
      <c r="Q21" s="18" t="s">
        <v>157</v>
      </c>
      <c r="R21" s="15">
        <v>46.623553700000002</v>
      </c>
      <c r="S21" s="15">
        <v>-71.500449599999996</v>
      </c>
      <c r="T21" s="19" t="s">
        <v>158</v>
      </c>
      <c r="U21" s="18" t="s">
        <v>159</v>
      </c>
    </row>
    <row r="22" spans="1:21" ht="43.2">
      <c r="A22" s="15" t="s">
        <v>42</v>
      </c>
      <c r="B22" s="35" t="s">
        <v>234</v>
      </c>
      <c r="C22" s="15" t="s">
        <v>231</v>
      </c>
      <c r="D22" s="16">
        <v>44917</v>
      </c>
      <c r="E22" s="16">
        <v>45015</v>
      </c>
      <c r="F22" s="15" t="s">
        <v>26</v>
      </c>
      <c r="G22" s="14">
        <v>46</v>
      </c>
      <c r="I22" s="14">
        <v>165</v>
      </c>
      <c r="J22" s="14" t="s">
        <v>27</v>
      </c>
      <c r="K22" s="17">
        <f>Table1[[#This Row],[Estimated Hours]]*Table1[[#This Row],[Hourly rate]]*1.15</f>
        <v>8728.5</v>
      </c>
      <c r="L22" s="36" t="s">
        <v>235</v>
      </c>
      <c r="M22" s="33" t="s">
        <v>95</v>
      </c>
      <c r="N22" s="14">
        <v>29685283</v>
      </c>
      <c r="O22" s="16">
        <v>44917</v>
      </c>
      <c r="P22" s="15" t="s">
        <v>233</v>
      </c>
      <c r="Q22" s="18" t="s">
        <v>232</v>
      </c>
      <c r="R22" s="15">
        <v>45.594337299999999</v>
      </c>
      <c r="S22" s="15">
        <v>-73.744187600000004</v>
      </c>
      <c r="T22" s="19" t="s">
        <v>230</v>
      </c>
      <c r="U22" s="18" t="s">
        <v>236</v>
      </c>
    </row>
    <row r="23" spans="1:21" ht="28.8">
      <c r="A23" s="15" t="s">
        <v>42</v>
      </c>
      <c r="B23" s="15" t="s">
        <v>160</v>
      </c>
      <c r="C23" s="15" t="s">
        <v>134</v>
      </c>
      <c r="D23" s="26">
        <v>44858</v>
      </c>
      <c r="E23" s="26">
        <v>45016</v>
      </c>
      <c r="F23" s="15" t="s">
        <v>26</v>
      </c>
      <c r="G23" s="14">
        <v>166</v>
      </c>
      <c r="H23" s="14">
        <v>1</v>
      </c>
      <c r="I23" s="14">
        <v>165</v>
      </c>
      <c r="J23" s="14" t="s">
        <v>27</v>
      </c>
      <c r="K23" s="27">
        <f>Table1[[#This Row],[Estimated Hours]]*Table1[[#This Row],[Hourly rate]]*1.15</f>
        <v>31498.499999999996</v>
      </c>
      <c r="L23" s="14" t="s">
        <v>161</v>
      </c>
      <c r="M23" s="15" t="s">
        <v>160</v>
      </c>
      <c r="N23" s="14">
        <v>29685255</v>
      </c>
      <c r="O23" s="26">
        <v>44858</v>
      </c>
      <c r="P23" s="15" t="s">
        <v>81</v>
      </c>
      <c r="Q23" s="18" t="s">
        <v>136</v>
      </c>
      <c r="R23" s="15">
        <v>45.156929499999997</v>
      </c>
      <c r="S23" s="15">
        <v>-71.8010503</v>
      </c>
      <c r="T23" s="19" t="s">
        <v>137</v>
      </c>
      <c r="U23" s="18" t="s">
        <v>138</v>
      </c>
    </row>
    <row r="24" spans="1:21" ht="28.8">
      <c r="A24" s="15" t="s">
        <v>23</v>
      </c>
      <c r="B24" s="15" t="s">
        <v>162</v>
      </c>
      <c r="C24" s="15" t="s">
        <v>163</v>
      </c>
      <c r="D24" s="26">
        <v>44866</v>
      </c>
      <c r="E24" s="26">
        <v>45291</v>
      </c>
      <c r="F24" s="15" t="s">
        <v>26</v>
      </c>
      <c r="G24" s="14">
        <v>815</v>
      </c>
      <c r="H24" s="14">
        <v>1</v>
      </c>
      <c r="I24" s="14">
        <v>170</v>
      </c>
      <c r="J24" s="14" t="s">
        <v>27</v>
      </c>
      <c r="K24" s="27">
        <f>Table1[[#This Row],[Estimated Hours]]*Table1[[#This Row],[Hourly rate]]*1.15</f>
        <v>159332.5</v>
      </c>
      <c r="L24" s="14" t="s">
        <v>164</v>
      </c>
      <c r="M24" s="15" t="s">
        <v>165</v>
      </c>
      <c r="N24" s="14">
        <v>29685265</v>
      </c>
      <c r="O24" s="26">
        <v>44876</v>
      </c>
      <c r="P24" s="15" t="s">
        <v>30</v>
      </c>
      <c r="Q24" s="18" t="s">
        <v>166</v>
      </c>
      <c r="R24" s="15">
        <v>45.929029399999997</v>
      </c>
      <c r="S24" s="15">
        <v>-73.017207299999995</v>
      </c>
      <c r="T24" s="19" t="s">
        <v>167</v>
      </c>
      <c r="U24" s="18" t="s">
        <v>168</v>
      </c>
    </row>
    <row r="25" spans="1:21">
      <c r="A25" s="15" t="s">
        <v>23</v>
      </c>
      <c r="B25" s="15" t="s">
        <v>169</v>
      </c>
      <c r="C25" s="15" t="s">
        <v>170</v>
      </c>
      <c r="D25" s="26">
        <v>44846</v>
      </c>
      <c r="E25" s="26">
        <v>45289</v>
      </c>
      <c r="F25" s="15" t="s">
        <v>36</v>
      </c>
      <c r="G25" s="14">
        <v>981</v>
      </c>
      <c r="H25" s="14">
        <v>93.5</v>
      </c>
      <c r="I25" s="14">
        <v>165</v>
      </c>
      <c r="J25" s="14" t="s">
        <v>27</v>
      </c>
      <c r="K25" s="27">
        <f>Table1[[#This Row],[Estimated Hours]]*Table1[[#This Row],[Hourly rate]]*1.15</f>
        <v>186144.75</v>
      </c>
      <c r="L25" s="14" t="s">
        <v>171</v>
      </c>
      <c r="M25" s="15" t="s">
        <v>169</v>
      </c>
      <c r="N25" s="14">
        <v>29685241</v>
      </c>
      <c r="O25" s="30">
        <v>44846</v>
      </c>
      <c r="P25" s="15" t="s">
        <v>30</v>
      </c>
      <c r="Q25" s="18" t="s">
        <v>172</v>
      </c>
      <c r="R25" s="15">
        <v>45.529286800000001</v>
      </c>
      <c r="S25" s="15">
        <v>-73.664845299999996</v>
      </c>
      <c r="T25" s="29" t="s">
        <v>173</v>
      </c>
      <c r="U25" s="18" t="s">
        <v>174</v>
      </c>
    </row>
    <row r="26" spans="1:21">
      <c r="A26" s="15" t="s">
        <v>42</v>
      </c>
      <c r="B26" s="15" t="s">
        <v>175</v>
      </c>
      <c r="C26" s="15" t="s">
        <v>176</v>
      </c>
      <c r="D26" s="26">
        <v>44881</v>
      </c>
      <c r="E26" s="26">
        <v>45052</v>
      </c>
      <c r="F26" s="15" t="s">
        <v>26</v>
      </c>
      <c r="G26" s="14">
        <v>33</v>
      </c>
      <c r="H26" s="14">
        <v>3.5</v>
      </c>
      <c r="I26" s="14">
        <v>170</v>
      </c>
      <c r="J26" s="14" t="s">
        <v>27</v>
      </c>
      <c r="K26" s="27">
        <f>Table1[[#This Row],[Estimated Hours]]*Table1[[#This Row],[Hourly rate]]*1.15</f>
        <v>6451.4999999999991</v>
      </c>
      <c r="L26" s="14" t="s">
        <v>177</v>
      </c>
      <c r="M26" s="15" t="s">
        <v>178</v>
      </c>
      <c r="N26" s="14">
        <v>29685117</v>
      </c>
      <c r="O26" s="31">
        <v>44886</v>
      </c>
      <c r="P26" s="15" t="s">
        <v>30</v>
      </c>
      <c r="Q26" s="18" t="s">
        <v>179</v>
      </c>
      <c r="R26" s="15">
        <v>45.2710103</v>
      </c>
      <c r="S26" s="15">
        <v>-73.607335899999995</v>
      </c>
      <c r="T26" s="29" t="s">
        <v>180</v>
      </c>
      <c r="U26" s="18" t="s">
        <v>181</v>
      </c>
    </row>
    <row r="27" spans="1:21">
      <c r="C27" s="15" t="s">
        <v>182</v>
      </c>
      <c r="D27" s="16"/>
      <c r="E27" s="16"/>
      <c r="K27" s="27">
        <f>Table1[[#This Row],[Estimated Hours]]*Table1[[#This Row],[Hourly rate]]*1.15</f>
        <v>0</v>
      </c>
      <c r="O27" s="26"/>
      <c r="Q27" s="18" t="s">
        <v>183</v>
      </c>
      <c r="R27" s="15">
        <v>46.7677269</v>
      </c>
      <c r="S27" s="15">
        <v>-71.288715100000005</v>
      </c>
      <c r="T27" s="29" t="s">
        <v>184</v>
      </c>
    </row>
    <row r="28" spans="1:21">
      <c r="C28" s="15" t="s">
        <v>185</v>
      </c>
      <c r="D28" s="16"/>
      <c r="E28" s="16"/>
      <c r="K28" s="27">
        <f>Table1[[#This Row],[Estimated Hours]]*Table1[[#This Row],[Hourly rate]]*1.15</f>
        <v>0</v>
      </c>
      <c r="O28" s="26"/>
      <c r="Q28" s="18" t="s">
        <v>186</v>
      </c>
      <c r="R28" s="15">
        <v>45.521929999999998</v>
      </c>
      <c r="S28" s="15">
        <v>-73.613069699999997</v>
      </c>
      <c r="T28" s="32" t="s">
        <v>187</v>
      </c>
    </row>
    <row r="29" spans="1:21" ht="28.8">
      <c r="C29" s="15" t="s">
        <v>188</v>
      </c>
      <c r="D29" s="16"/>
      <c r="E29" s="16"/>
      <c r="K29" s="27">
        <f>Table1[[#This Row],[Estimated Hours]]*Table1[[#This Row],[Hourly rate]]*1.15</f>
        <v>0</v>
      </c>
      <c r="O29" s="26"/>
      <c r="Q29" s="18" t="s">
        <v>189</v>
      </c>
      <c r="R29" s="15">
        <v>49.283854599999998</v>
      </c>
      <c r="S29" s="15">
        <v>-123.1196403</v>
      </c>
      <c r="T29" s="19" t="s">
        <v>190</v>
      </c>
    </row>
    <row r="30" spans="1:21" ht="28.8">
      <c r="C30" s="15" t="s">
        <v>191</v>
      </c>
      <c r="D30" s="16"/>
      <c r="E30" s="16"/>
      <c r="K30" s="27">
        <f>Table1[[#This Row],[Estimated Hours]]*Table1[[#This Row],[Hourly rate]]*1.15</f>
        <v>0</v>
      </c>
      <c r="O30" s="26"/>
      <c r="Q30" s="18" t="s">
        <v>192</v>
      </c>
      <c r="R30" s="15">
        <v>43.641082500000003</v>
      </c>
      <c r="S30" s="15">
        <v>-79.378719599999997</v>
      </c>
      <c r="T30" s="19" t="s">
        <v>193</v>
      </c>
    </row>
  </sheetData>
  <phoneticPr fontId="18" type="noConversion"/>
  <hyperlinks>
    <hyperlink ref="Q11" r:id="rId1" display="https://www.google.fr/maps/place/6226+Danville+Rd,+Mississauga,+ON+L5T+2H7/@43.6421185,-79.6747931,18z/data=!4m13!1m7!3m6!1s0x882b3f69ec62ad99:0xe801a6135638fab9!2s6226+Danville+Rd,+Mississauga,+ON+L5T+2H7!3b1!8m2!3d43.6421169!4d-79.6738909!3m4!1s0x882b3f69ec62ad99:0xe801a6135638fab9!8m2!3d43.6421169!4d-79.6738909!5m1!1e1?hl=fr" xr:uid="{93B46A03-FFA0-40E3-9EBF-C76D5A98599E}"/>
    <hyperlink ref="Q5" r:id="rId2" xr:uid="{D153A2DC-8016-4D09-BE63-854B3D6E0255}"/>
    <hyperlink ref="Q24" r:id="rId3" xr:uid="{768C7B79-0EB2-4858-9F0E-E6EF385437A7}"/>
    <hyperlink ref="Q9" r:id="rId4" xr:uid="{03ADF0D1-6B89-4057-B8E2-56D6CB3561B1}"/>
    <hyperlink ref="Q12" r:id="rId5" xr:uid="{2BE23043-4C50-4DDF-85C9-D44B94FF3D8A}"/>
    <hyperlink ref="Q13" r:id="rId6" xr:uid="{2121BD46-AA48-4DA1-A87B-0438FEC2A56F}"/>
    <hyperlink ref="Q7" r:id="rId7" display="https://www.google.fr/maps/place/Les+Entreprises+Tzanet/@45.563041,-73.7008035,13z/data=!4m9!1m2!2m1!1stzanet!3m5!1s0x4cc918f3f22a80a9:0xc62c2032f37672a4!8m2!3d45.5332363!4d-73.6628473!15sCgZ0emFuZXQiA4gBAVoIIgZ0emFuZXSSARRraXRjaGVuX3N1cHBseV9zdG9yZeABAA!5m1!1e1?hl=fr" xr:uid="{15786409-8DD6-47C4-99D0-3DB8B7AB529A}"/>
    <hyperlink ref="Q6" r:id="rId8" xr:uid="{3E562ED7-13B4-460F-9DB4-1FCD43EB0D7E}"/>
    <hyperlink ref="Q23" r:id="rId9" xr:uid="{9514C42F-51DC-42BF-B102-917FA23D3603}"/>
    <hyperlink ref="Q17" r:id="rId10" xr:uid="{935D8167-972F-4296-9B4B-645B09FF44B9}"/>
    <hyperlink ref="Q8" r:id="rId11" display="https://www.google.fr/maps/place/84+Easton+Rd,+Brantford,+ON+N3P+1J5/@43.1783099,-80.2439915,17z/data=!4m13!1m7!3m6!1s0x882c65a8c719a50d:0x6f23799d6a1e608!2s84+Easton+Rd,+Brantford,+ON+N3P+1J5!3b1!8m2!3d43.178306!4d-80.2418028!3m4!1s0x882c65a8c719a50d:0x6f23799d6a1e608!8m2!3d43.178306!4d-80.2418028!5m1!1e1?hl=fr" xr:uid="{AAC79657-2CAC-48D6-A596-E0662D31DD52}"/>
    <hyperlink ref="Q3" r:id="rId12" xr:uid="{C69661FD-28D2-4541-9F3C-FC81668802AB}"/>
    <hyperlink ref="Q27" r:id="rId13" xr:uid="{5A2AF7A8-7C11-4C04-BCF7-BD1FE8E80AC0}"/>
    <hyperlink ref="Q28" r:id="rId14" xr:uid="{62A0B26E-6718-4378-B8A4-ED207EB1F45C}"/>
    <hyperlink ref="Q29" r:id="rId15" display="https://www.google.fr/maps/place/Forgestik+Inc+-+Vancouver/@49.2838546,-123.121829,17z/data=!3m1!5s0x548671a3d041e691:0x16e05f12b932f59a!4m12!1m6!3m5!1s0x54867181e140b2c3:0x3257d5499dc7de7c!2sForgestik+Inc+-+Vancouver!8m2!3d49.2838546!4d-123.1196403!3m4!1s0x54867181e140b2c3:0x3257d5499dc7de7c!8m2!3d49.2838546!4d-123.1196403!5m1!1e1?hl=fr " xr:uid="{FC536304-8974-4E38-82C8-7AE5006A8425}"/>
    <hyperlink ref="Q30" r:id="rId16" display="https://www.google.fr/maps/place/Forgestik+Inc.+-+Toronto/@43.6410825,-79.3809083,17z/data=!3m1!5s0x882b3757de085e91:0xc359f58994eb5f5!4m12!1m6!3m5!1s0x89d4cb2ae8a1ac2d:0xe007d130adfb1a56!2sForgestik+Inc.+-+Toronto!8m2!3d43.6410825!4d-79.3787196!3m4!1s0x89d4cb2ae8a1ac2d:0xe007d130adfb1a56!8m2!3d43.6410825!4d-79.3787196!5m1!1e1?hl=fr " xr:uid="{375E5D96-8419-454C-8586-147FD112299B}"/>
    <hyperlink ref="Q4" r:id="rId17" display="https://www.google.fr/maps/place/LES+%C3%89DITIONS+CHOUETTE+(1987)+inc./@45.6108288,-73.8582806,17z/data=!4m12!1m6!3m5!1s0x4cc91142da3d61ff:0xb55087171593262f!2sLES+%C3%89DITIONS+CHOUETTE+(1987)+inc.!8m2!3d45.6110368!4d-73.8562293!3m4!1s0x4cc91142da3d61ff:0xb55087171593262f!8m2!3d45.6110368!4d-73.8562293!5m1!1e1?hl=fr " xr:uid="{C5730619-95F6-483D-BA98-3B53273CE82F}"/>
    <hyperlink ref="Q2" r:id="rId18" display="https://www.google.fr/maps/place/Distribution+GVA+Inc./@45.5853088,-73.7116445,17z/data=!4m13!1m7!3m6!1s0x4cc9219b39d4d33b:0x961f6a106a81006b!2s1950+Boulevard+des+Laurentides,+Laval,+QC+H7M+2Y9!3b1!8m2!3d45.5853088!4d-73.7094558!3m4!1s0x41aacc371c0c6853:0x7e5ed2e830a314af!8m2!3d45.5852879!4d-73.7094431!5m1!1e1?hl=fr " xr:uid="{F42D57C1-2F77-4012-B684-5767B6ABFA4D}"/>
    <hyperlink ref="Q10" r:id="rId19" xr:uid="{4F3A9892-94DA-42C3-98E5-D91FFC5DC6FD}"/>
    <hyperlink ref="Q18" r:id="rId20" display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" xr:uid="{599FE63E-67BB-4EBC-AA26-356950BF215B}"/>
    <hyperlink ref="Q19" r:id="rId21" display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" xr:uid="{8CC4AC24-5700-4386-9FB0-463850A358C9}"/>
    <hyperlink ref="Q20" r:id="rId22" display="https://www.google.com/maps/place/Federal+Steel+Equipment+Ltd/@45.438671,-73.6842559,17z/data=!4m12!1m6!3m5!1s0x4cc916ed91b1a055:0x25f4359a9b7f9fcd!2sFederal+Steel+Equipment+Ltd!8m2!3d45.4386681!4d-73.6822375!3m4!1s0x4cc916ed91b1a055:0x25f4359a9b7f9fcd!8m2!3d45.4386681!4d-73.6822375 " xr:uid="{85F7013A-355A-4104-9589-0AA6DAAEA453}"/>
    <hyperlink ref="Q16" r:id="rId23" display="https://www.google.fr/maps/place/Mega+Star+Electronics/@45.5959339,-73.6251983,17z/data=!4m13!1m7!3m6!1s0x4cc91f0eb603ccf1:0x98b53f098eaf6dc4!2s5061+Rue+d'Amiens,+Montr%C3%A9al-Nord,+QC+H1G+3G2!3b1!8m2!3d45.5959339!4d-73.6230096!3m4!1s0x4cc91f0eb6183d4d:0x160e294c414f78c1!8m2!3d45.5960346!4d-73.6228044!5m1!1e1?hl=fr " xr:uid="{211A9A14-2C55-4842-B2EF-0B4947A32C0B}"/>
    <hyperlink ref="Q14" r:id="rId24" xr:uid="{B22308BF-5E9B-4324-B8BD-FDD33A26EED3}"/>
    <hyperlink ref="Q15" r:id="rId25" display="https://www.google.fr/maps/place/LOVATO+Electric/@37.3473706,-76.2287809,7z/data=!4m5!3m4!1s0x0:0x2d8afaab31ba084e!8m2!3d36.7918965!4d-76.2460442!5m1!1e1?hl=fr" xr:uid="{2B47C1D7-09F1-478B-99BF-84BB577B8313}"/>
    <hyperlink ref="U25" r:id="rId26" xr:uid="{A56B0661-D53D-4C6B-B6A3-B333F7E050DD}"/>
    <hyperlink ref="U24" r:id="rId27" xr:uid="{674B2958-9142-4247-93D9-2B199DEBCD81}"/>
    <hyperlink ref="U12" r:id="rId28" xr:uid="{63252B0E-968D-4903-85E9-AE26C020D1C7}"/>
    <hyperlink ref="U8" r:id="rId29" xr:uid="{15C9796E-B70B-477A-8C97-57BA71FB77B7}"/>
    <hyperlink ref="U17" r:id="rId30" xr:uid="{4A619612-2B71-498A-ABCF-8C99B29DD011}"/>
    <hyperlink ref="U23" r:id="rId31" xr:uid="{0B855394-43C2-40E1-A7E8-D8A617EC3BF7}"/>
    <hyperlink ref="U11" r:id="rId32" xr:uid="{8144DB44-4A3D-4EE9-BC66-DCF6985C1389}"/>
    <hyperlink ref="U9" r:id="rId33" xr:uid="{0F3CAF0E-D472-4CFF-A59E-36F93C514F31}"/>
    <hyperlink ref="U10" r:id="rId34" xr:uid="{A9BE4C8D-9B3F-4B59-81B1-B27BB5B0101B}"/>
    <hyperlink ref="U2" r:id="rId35" xr:uid="{E97220D9-0FDA-435A-A97E-1C814244BA51}"/>
    <hyperlink ref="U26" r:id="rId36" xr:uid="{F8080523-A57B-42F2-B75C-79BB5CE59A74}"/>
    <hyperlink ref="U4" r:id="rId37" xr:uid="{4C447D64-4252-46FD-8DEB-664F14891728}"/>
    <hyperlink ref="U20" r:id="rId38" xr:uid="{4F2026DB-7B33-4E1B-9156-D271E6CC2001}"/>
    <hyperlink ref="U18" r:id="rId39" xr:uid="{6439A4DC-A6D4-4F69-A269-9BCAE60DCB0C}"/>
    <hyperlink ref="U19" r:id="rId40" xr:uid="{C276DADC-3515-44F8-9906-F7C0458497BC}"/>
    <hyperlink ref="U13" r:id="rId41" xr:uid="{F8A58757-361C-487F-A7FE-BC99C9F056AB}"/>
    <hyperlink ref="U21" r:id="rId42" xr:uid="{A4A9CC2E-7D8C-4B19-A473-DA652DA2A3F2}"/>
    <hyperlink ref="U15" r:id="rId43" xr:uid="{1C19E2B7-802C-4A23-86A7-B5490C4D974D}"/>
    <hyperlink ref="U16" r:id="rId44" xr:uid="{BD8F9356-6F9D-49FB-9260-862D66144BEE}"/>
    <hyperlink ref="U5" r:id="rId45" xr:uid="{5F214BBD-354C-47D4-90A4-B25C3A2CBD64}"/>
    <hyperlink ref="U3" r:id="rId46" xr:uid="{B37C2440-3F37-45E2-AFE3-589A1835DA83}"/>
    <hyperlink ref="U6" r:id="rId47" xr:uid="{4F4C3A78-4A4C-4BE7-896B-81CF2C8B6458}"/>
    <hyperlink ref="U7" r:id="rId48" xr:uid="{396406FC-0BA6-4D94-93AD-0D5ADEDBB037}"/>
    <hyperlink ref="U14" r:id="rId49" xr:uid="{113F999D-ACC9-4AB6-A6AB-8975BCEC01D2}"/>
    <hyperlink ref="Q22" r:id="rId50" display="https://www.google.fr/maps/place/Produits+Electrolation+Inc/@45.594032,-73.7443942,19z/data=!4m12!1m6!3m5!1s0x4cc92143ec29647d:0x9f89ab8988471bbd!2sProduits+Electrolation+Inc!8m2!3d45.5943373!4d-73.7441876!3m4!1s0x4cc92143ec29647d:0x9f89ab8988471bbd!8m2!3d45.5943373!4d-73.7441876!5m1!1e1?hl=fr" xr:uid="{E0E4E55E-CCEB-4C94-97F3-C49BCEE74DD5}"/>
  </hyperlinks>
  <pageMargins left="0.7" right="0.7" top="0.75" bottom="0.75" header="0.3" footer="0.3"/>
  <pageSetup orientation="portrait" r:id="rId51"/>
  <tableParts count="1">
    <tablePart r:id="rId5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Projets Jerome</vt:lpstr>
      <vt:lpstr>import</vt:lpstr>
      <vt:lpstr>Projets Jerome_2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Jérôme Cholewa</dc:creator>
  <cp:keywords/>
  <dc:description/>
  <cp:lastModifiedBy>Jérôme Cholewa</cp:lastModifiedBy>
  <cp:revision/>
  <dcterms:created xsi:type="dcterms:W3CDTF">2022-11-16T16:04:21Z</dcterms:created>
  <dcterms:modified xsi:type="dcterms:W3CDTF">2022-12-22T20:23:52Z</dcterms:modified>
  <cp:category/>
  <cp:contentStatus/>
</cp:coreProperties>
</file>