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erome.gomes\Desktop\"/>
    </mc:Choice>
  </mc:AlternateContent>
  <bookViews>
    <workbookView xWindow="0" yWindow="0" windowWidth="21570" windowHeight="7485" activeTab="3"/>
  </bookViews>
  <sheets>
    <sheet name="EXCEL FORMULAS" sheetId="1" r:id="rId1"/>
    <sheet name="CFA L1" sheetId="2" r:id="rId2"/>
    <sheet name="CFA L2" sheetId="3" r:id="rId3"/>
    <sheet name="QUANT. FINANCE" sheetId="4" r:id="rId4"/>
    <sheet name="SITES FOR JOB" sheetId="5" r:id="rId5"/>
    <sheet name="SITES FOR FINANCIAL DATA" sheetId="6" r:id="rId6"/>
    <sheet name="TypesOfAnalysis" sheetId="7" r:id="rId7"/>
  </sheets>
  <definedNames>
    <definedName name="_xlnm._FilterDatabase" localSheetId="0" hidden="1">'EXCEL FORMULAS'!$F$1:$I$105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1" i="4" l="1"/>
  <c r="D146" i="4"/>
  <c r="H144" i="4" s="1"/>
  <c r="D134" i="4"/>
  <c r="H133" i="4" s="1"/>
  <c r="H126" i="4"/>
  <c r="H127" i="4"/>
  <c r="D112" i="4"/>
  <c r="H105" i="4"/>
  <c r="M113" i="4"/>
  <c r="D93" i="4"/>
  <c r="H90" i="4" s="1"/>
  <c r="D66" i="4"/>
  <c r="H63" i="4" s="1"/>
  <c r="D74" i="4"/>
  <c r="H37" i="4"/>
  <c r="H30" i="4"/>
  <c r="A3" i="6" l="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K166" i="4"/>
  <c r="D166" i="4"/>
  <c r="M176" i="4" s="1"/>
  <c r="M121" i="4"/>
  <c r="M120" i="4"/>
  <c r="M119" i="4"/>
  <c r="M118" i="4"/>
  <c r="M117" i="4"/>
  <c r="M116" i="4"/>
  <c r="M115" i="4"/>
  <c r="M114" i="4"/>
  <c r="M112" i="4"/>
  <c r="D101" i="4"/>
  <c r="H97" i="4" s="1"/>
  <c r="H83" i="4"/>
  <c r="L75" i="4"/>
  <c r="M75" i="4" s="1"/>
  <c r="L74" i="4"/>
  <c r="M74" i="4" s="1"/>
  <c r="L73" i="4"/>
  <c r="M73" i="4" s="1"/>
  <c r="L72" i="4"/>
  <c r="M72" i="4" s="1"/>
  <c r="L71" i="4"/>
  <c r="M71" i="4" s="1"/>
  <c r="D71" i="4"/>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4" i="2"/>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G1" i="2"/>
  <c r="H71" i="4" l="1"/>
  <c r="H112" i="4"/>
  <c r="M166" i="4"/>
  <c r="M169" i="4"/>
  <c r="M173" i="4"/>
  <c r="M170" i="4"/>
  <c r="M174" i="4"/>
  <c r="M167" i="4"/>
  <c r="M171" i="4"/>
  <c r="M175" i="4"/>
  <c r="M168" i="4"/>
  <c r="M172" i="4"/>
</calcChain>
</file>

<file path=xl/sharedStrings.xml><?xml version="1.0" encoding="utf-8"?>
<sst xmlns="http://schemas.openxmlformats.org/spreadsheetml/2006/main" count="1428" uniqueCount="866">
  <si>
    <t>AND</t>
  </si>
  <si>
    <t>IF</t>
  </si>
  <si>
    <t>IFERROR</t>
  </si>
  <si>
    <t>IFNA</t>
  </si>
  <si>
    <t>NOT</t>
  </si>
  <si>
    <t>OR</t>
  </si>
  <si>
    <t>XOR</t>
  </si>
  <si>
    <t>LOGICAL</t>
  </si>
  <si>
    <t>BAHTTEXT</t>
  </si>
  <si>
    <t>CHAR</t>
  </si>
  <si>
    <t>CLEAN</t>
  </si>
  <si>
    <t>CODE</t>
  </si>
  <si>
    <t>CONCATENATE</t>
  </si>
  <si>
    <t>DOLLAR</t>
  </si>
  <si>
    <t>EXACT</t>
  </si>
  <si>
    <t>FIND</t>
  </si>
  <si>
    <t>FIXED</t>
  </si>
  <si>
    <t>LEFT</t>
  </si>
  <si>
    <t>LEN</t>
  </si>
  <si>
    <t>LOWER</t>
  </si>
  <si>
    <t>MID</t>
  </si>
  <si>
    <t>NUMBERVALUE</t>
  </si>
  <si>
    <t>PROPER</t>
  </si>
  <si>
    <t>REPLACE</t>
  </si>
  <si>
    <t>REPT</t>
  </si>
  <si>
    <t>RIGHT</t>
  </si>
  <si>
    <t>SEARCH</t>
  </si>
  <si>
    <t>SUBSTITUTE</t>
  </si>
  <si>
    <t>T</t>
  </si>
  <si>
    <t>TEXT</t>
  </si>
  <si>
    <t>TRIM</t>
  </si>
  <si>
    <t>UNICHAR</t>
  </si>
  <si>
    <t>UNICODE</t>
  </si>
  <si>
    <t>UPPER</t>
  </si>
  <si>
    <t>VALUE</t>
  </si>
  <si>
    <t>AVEDEV</t>
  </si>
  <si>
    <t>AVERAGE</t>
  </si>
  <si>
    <t>AGERAGEA</t>
  </si>
  <si>
    <t>AVERAGEIF</t>
  </si>
  <si>
    <t>AVERAGEIFS</t>
  </si>
  <si>
    <t>BETA.DIST</t>
  </si>
  <si>
    <t>BETA.INV</t>
  </si>
  <si>
    <t>BINOM.DIST</t>
  </si>
  <si>
    <t>BINOM.DIST.RANGE</t>
  </si>
  <si>
    <t>BINOM.INV</t>
  </si>
  <si>
    <t>CHISQ.DIST</t>
  </si>
  <si>
    <t>CHISQ.DIST.RT</t>
  </si>
  <si>
    <t>CHISQ.TEST</t>
  </si>
  <si>
    <t>CONFIDENCE.NORM</t>
  </si>
  <si>
    <t>CONFIDENCE.T</t>
  </si>
  <si>
    <t>CORREL</t>
  </si>
  <si>
    <t>COUNT</t>
  </si>
  <si>
    <t>COUNTA</t>
  </si>
  <si>
    <t>COUNTBLANK</t>
  </si>
  <si>
    <t>COUNTIF</t>
  </si>
  <si>
    <t>COUNTIFS</t>
  </si>
  <si>
    <t>COVARIANCE.P</t>
  </si>
  <si>
    <t>COVARIANCE.S</t>
  </si>
  <si>
    <t>DEVSQ</t>
  </si>
  <si>
    <t>EXPON.DIST</t>
  </si>
  <si>
    <t>F.DIST</t>
  </si>
  <si>
    <t>F.DIST.RT</t>
  </si>
  <si>
    <t>F.INV</t>
  </si>
  <si>
    <t>F.INV.RT</t>
  </si>
  <si>
    <t>F.TEST</t>
  </si>
  <si>
    <t>FISHER</t>
  </si>
  <si>
    <t>FISHERINV</t>
  </si>
  <si>
    <t>FORECAST.EST</t>
  </si>
  <si>
    <t>FORECAST.EST.CONFINT</t>
  </si>
  <si>
    <t>FORECAST.EST.SEASONALITY</t>
  </si>
  <si>
    <t>FORECAST.EST.STAT</t>
  </si>
  <si>
    <t>FORECAST.LINEAR</t>
  </si>
  <si>
    <t>FREQUENCY</t>
  </si>
  <si>
    <t>GAMMA</t>
  </si>
  <si>
    <t>GAMMA.DIST</t>
  </si>
  <si>
    <t>GAMMA.INV</t>
  </si>
  <si>
    <t>GAMMALN</t>
  </si>
  <si>
    <t>GAMMALN.PRECISE</t>
  </si>
  <si>
    <t>GAUSS</t>
  </si>
  <si>
    <t>GEOMEAN</t>
  </si>
  <si>
    <t>GROWTH</t>
  </si>
  <si>
    <t>HARMEAN</t>
  </si>
  <si>
    <t>HYGEOM.DIST</t>
  </si>
  <si>
    <t>INTERCEPT</t>
  </si>
  <si>
    <t>KURT</t>
  </si>
  <si>
    <t>LARGE</t>
  </si>
  <si>
    <t>LINEST</t>
  </si>
  <si>
    <t>LONGEST</t>
  </si>
  <si>
    <t>LONGNORM.DIST</t>
  </si>
  <si>
    <t>LONGNORM.INV</t>
  </si>
  <si>
    <t>MAX</t>
  </si>
  <si>
    <t>MAXA</t>
  </si>
  <si>
    <t>MEDIAN</t>
  </si>
  <si>
    <t>MIN</t>
  </si>
  <si>
    <t>MINA</t>
  </si>
  <si>
    <t>MODE.MULTI</t>
  </si>
  <si>
    <t>MODE.SNFL</t>
  </si>
  <si>
    <t>NEGBINOM.DIST</t>
  </si>
  <si>
    <t>NORM.DIST</t>
  </si>
  <si>
    <t>NORM.INV</t>
  </si>
  <si>
    <t>NORM.S.DIST</t>
  </si>
  <si>
    <t>NORM.S.INV</t>
  </si>
  <si>
    <t>PEARSON</t>
  </si>
  <si>
    <t>PERCENTILE.EXC</t>
  </si>
  <si>
    <t>PERCENTILE.INC</t>
  </si>
  <si>
    <t>PERMUT</t>
  </si>
  <si>
    <t>PERMUTATION</t>
  </si>
  <si>
    <t>PHI</t>
  </si>
  <si>
    <t>POISSON.DIST</t>
  </si>
  <si>
    <t>PROB</t>
  </si>
  <si>
    <t>QUARTILE.EXC</t>
  </si>
  <si>
    <t>QUARTILE.INC</t>
  </si>
  <si>
    <t>RANK.AVG</t>
  </si>
  <si>
    <t>RANK.EQ</t>
  </si>
  <si>
    <t>RSQ</t>
  </si>
  <si>
    <t>SKEW</t>
  </si>
  <si>
    <t>SKEW.P</t>
  </si>
  <si>
    <t>SLOPE</t>
  </si>
  <si>
    <t>SMALL</t>
  </si>
  <si>
    <t>STANDAEDIZE</t>
  </si>
  <si>
    <t>STDEV.P</t>
  </si>
  <si>
    <t>STDEV.S</t>
  </si>
  <si>
    <t>STDEVA</t>
  </si>
  <si>
    <t>STDEVPA</t>
  </si>
  <si>
    <t>STEYX</t>
  </si>
  <si>
    <t>T.DIST</t>
  </si>
  <si>
    <t>T.DIST.2T</t>
  </si>
  <si>
    <t>T.DIST.RT</t>
  </si>
  <si>
    <t>T.INV</t>
  </si>
  <si>
    <t>T.INV.2T</t>
  </si>
  <si>
    <t>T.TEST</t>
  </si>
  <si>
    <t>TREND</t>
  </si>
  <si>
    <t>TRIMMEAN</t>
  </si>
  <si>
    <t>VAR.P</t>
  </si>
  <si>
    <t>VAR.S</t>
  </si>
  <si>
    <t>VARA</t>
  </si>
  <si>
    <t>VARPA</t>
  </si>
  <si>
    <t>WEIBULL.DIST</t>
  </si>
  <si>
    <t>Z.TEST</t>
  </si>
  <si>
    <t>STATISTICS</t>
  </si>
  <si>
    <t>ACCRINT</t>
  </si>
  <si>
    <t>ACCRINTM</t>
  </si>
  <si>
    <t>AMORDEGRC</t>
  </si>
  <si>
    <t>AMORLINC</t>
  </si>
  <si>
    <t>COUPDAYBS</t>
  </si>
  <si>
    <t>COUPDAYS</t>
  </si>
  <si>
    <t>COUPDAYSNC</t>
  </si>
  <si>
    <t>COUPNCD</t>
  </si>
  <si>
    <t>COUPNUM</t>
  </si>
  <si>
    <t>COUPPCD</t>
  </si>
  <si>
    <t>CUMIPMT</t>
  </si>
  <si>
    <t>CUMPRINC</t>
  </si>
  <si>
    <t>DB</t>
  </si>
  <si>
    <t>DDB</t>
  </si>
  <si>
    <t>DISC</t>
  </si>
  <si>
    <t>DOLLARDE</t>
  </si>
  <si>
    <t>DOLLARFR</t>
  </si>
  <si>
    <t>DURATION</t>
  </si>
  <si>
    <t>EFFECT</t>
  </si>
  <si>
    <t>FV</t>
  </si>
  <si>
    <t>FVSCHEDULE</t>
  </si>
  <si>
    <t>INTRATE</t>
  </si>
  <si>
    <t>IPMT</t>
  </si>
  <si>
    <t>IRR</t>
  </si>
  <si>
    <t>ISPMT</t>
  </si>
  <si>
    <t>MDURATION</t>
  </si>
  <si>
    <t>MIRR</t>
  </si>
  <si>
    <t>NOMINAL</t>
  </si>
  <si>
    <t>NPER</t>
  </si>
  <si>
    <t>NPV</t>
  </si>
  <si>
    <t>ODDFPRICE</t>
  </si>
  <si>
    <t>ODDFYIELD</t>
  </si>
  <si>
    <t>ODDLPRICE</t>
  </si>
  <si>
    <t>PDURATION</t>
  </si>
  <si>
    <t>PMT</t>
  </si>
  <si>
    <t>PPMT</t>
  </si>
  <si>
    <t>PRICE</t>
  </si>
  <si>
    <t>PRICEDISC</t>
  </si>
  <si>
    <t>PRICEMAT</t>
  </si>
  <si>
    <t>PV</t>
  </si>
  <si>
    <t>RATE</t>
  </si>
  <si>
    <t>RECEIVED</t>
  </si>
  <si>
    <t>RRI</t>
  </si>
  <si>
    <t>SLN</t>
  </si>
  <si>
    <t>SYD</t>
  </si>
  <si>
    <t>TBILLEQ</t>
  </si>
  <si>
    <t>TBILLPRICE</t>
  </si>
  <si>
    <t>TBILLYIELD</t>
  </si>
  <si>
    <t>VDB</t>
  </si>
  <si>
    <t>XIRR</t>
  </si>
  <si>
    <t>XNPV</t>
  </si>
  <si>
    <t>YIELD</t>
  </si>
  <si>
    <t>YIELDDISC</t>
  </si>
  <si>
    <t>FINANCE</t>
  </si>
  <si>
    <t>Beta probability distribution function</t>
  </si>
  <si>
    <t>Inverse of cumulative Beta probability distribution function</t>
  </si>
  <si>
    <t>FUNCTION</t>
  </si>
  <si>
    <t>DOMAIN</t>
  </si>
  <si>
    <t>DESCRIPTION</t>
  </si>
  <si>
    <t>Covariance of population</t>
  </si>
  <si>
    <t>Covariance of sample</t>
  </si>
  <si>
    <t>Correlation coefficient</t>
  </si>
  <si>
    <r>
      <t>How may S.D. away does the data poin 'x</t>
    </r>
    <r>
      <rPr>
        <vertAlign val="subscript"/>
        <sz val="10"/>
        <color theme="1"/>
        <rFont val="Calibri Light"/>
        <family val="2"/>
        <scheme val="major"/>
      </rPr>
      <t>i</t>
    </r>
    <r>
      <rPr>
        <sz val="10"/>
        <color theme="1"/>
        <rFont val="Calibri Light"/>
        <family val="2"/>
        <scheme val="major"/>
      </rPr>
      <t xml:space="preserve">'lie from the mean [z score] </t>
    </r>
  </si>
  <si>
    <t>FORMULA</t>
  </si>
  <si>
    <r>
      <t>(x</t>
    </r>
    <r>
      <rPr>
        <vertAlign val="subscript"/>
        <sz val="10"/>
        <color theme="1"/>
        <rFont val="Calibri Light"/>
        <family val="2"/>
        <scheme val="major"/>
      </rPr>
      <t xml:space="preserve">i </t>
    </r>
    <r>
      <rPr>
        <sz val="10"/>
        <color theme="1"/>
        <rFont val="Calibri Light"/>
        <family val="2"/>
        <scheme val="major"/>
      </rPr>
      <t>- μ)/σ</t>
    </r>
  </si>
  <si>
    <t>Variance of population [with N in the denominator]</t>
  </si>
  <si>
    <t>Variance of sample [with N-1 in the denominator]</t>
  </si>
  <si>
    <t>standard Deviation of population [with N in the denominator]</t>
  </si>
  <si>
    <t>standard Deviation of sample [with N-1 in the denominator]</t>
  </si>
  <si>
    <t>Cntrl+Shift+Enter [Array Func]</t>
  </si>
  <si>
    <t>gives prbability proportion area to the left of z-score</t>
  </si>
  <si>
    <t>calulates f(x) for standard normal distribution function</t>
  </si>
  <si>
    <t>Binomial Distribution formula</t>
  </si>
  <si>
    <t>gives range, count of values in a range</t>
  </si>
  <si>
    <t>Mean</t>
  </si>
  <si>
    <t>Median</t>
  </si>
  <si>
    <t>Single mode</t>
  </si>
  <si>
    <t>Multi mode</t>
  </si>
  <si>
    <t>Maximum value</t>
  </si>
  <si>
    <t>Minimum Value</t>
  </si>
  <si>
    <t xml:space="preserve">Poission Distribution </t>
  </si>
  <si>
    <t>Exponential Distribution</t>
  </si>
  <si>
    <t>CFA - LEVEL 1</t>
  </si>
  <si>
    <t>READINGS</t>
  </si>
  <si>
    <t>VOLUME</t>
  </si>
  <si>
    <t>MODULES</t>
  </si>
  <si>
    <t>VIDEO TUTORIAL 1 [Infranull]</t>
  </si>
  <si>
    <t>STATUS</t>
  </si>
  <si>
    <t>VIDEO TUTORIAL 2 [Kaplan Schweser]</t>
  </si>
  <si>
    <t>PDF CIRRICULLAM [Lastest]</t>
  </si>
  <si>
    <t>NOTES 1</t>
  </si>
  <si>
    <t>NOTES 2</t>
  </si>
  <si>
    <t>NOTES 3</t>
  </si>
  <si>
    <t>VOLUME 1</t>
  </si>
  <si>
    <t>Ethical &amp; Professional Standards</t>
  </si>
  <si>
    <t>Ethics &amp; Trust In Investment Profession</t>
  </si>
  <si>
    <t>R01</t>
  </si>
  <si>
    <t>Code of Ethics and Standards of Professional Conduct</t>
  </si>
  <si>
    <t>Guidance for Standards I - VII</t>
  </si>
  <si>
    <t>R02</t>
  </si>
  <si>
    <t>Introduction to Global Investment Performance Standards (GPIS)</t>
  </si>
  <si>
    <t>R03</t>
  </si>
  <si>
    <t>GPIS Standards</t>
  </si>
  <si>
    <t>R04</t>
  </si>
  <si>
    <t>Quantitative Methods: [Basic Concepts]</t>
  </si>
  <si>
    <t>Time Value of Money</t>
  </si>
  <si>
    <t>R05 [2 Lec.]</t>
  </si>
  <si>
    <t>Done</t>
  </si>
  <si>
    <t>Discounted Cash Flow Applications</t>
  </si>
  <si>
    <t>R06 [2 Lec.]</t>
  </si>
  <si>
    <t>Statistical Concepts and Market</t>
  </si>
  <si>
    <t>R07 [2 Lec.]</t>
  </si>
  <si>
    <t>Probability Concepts</t>
  </si>
  <si>
    <t>R08 [2 Lec.]</t>
  </si>
  <si>
    <t>Quantitative Methods: [Applications]</t>
  </si>
  <si>
    <t>Common Probability Distributions</t>
  </si>
  <si>
    <t>R09 [2 Lec.]</t>
  </si>
  <si>
    <t>Sampling and Estimation</t>
  </si>
  <si>
    <t>R10</t>
  </si>
  <si>
    <t>Hypothesis Testing</t>
  </si>
  <si>
    <t>R11 [2 Lec.] - Lec. 2 Missing</t>
  </si>
  <si>
    <t>Technical Analysis</t>
  </si>
  <si>
    <t>R12 [2 Lec.]</t>
  </si>
  <si>
    <t>VOLUME 2</t>
  </si>
  <si>
    <t>Economics</t>
  </si>
  <si>
    <t>Demand and Supply Analysis</t>
  </si>
  <si>
    <t>R13 [2 Lec.], R14 [2 Lec.] , R15 [2 Lec.]</t>
  </si>
  <si>
    <t>Firm &amp; Market Structure</t>
  </si>
  <si>
    <t>R16 [2 Lec.]</t>
  </si>
  <si>
    <t>Aggregate Output, Prices and Economic Growth</t>
  </si>
  <si>
    <t>R17 [2 Lec.] - Lec. 2 Missing</t>
  </si>
  <si>
    <t>Understanding Business Cycles</t>
  </si>
  <si>
    <t>R18 [3 Lec.]</t>
  </si>
  <si>
    <t>Monetary and Fiscal Policy</t>
  </si>
  <si>
    <t>R19 [2 Lec.]</t>
  </si>
  <si>
    <t>International Trade and Capital Flows</t>
  </si>
  <si>
    <t>R20 [3 Lec.]</t>
  </si>
  <si>
    <t>Currency Exchange Rates</t>
  </si>
  <si>
    <t>R21 [3 Lec.]</t>
  </si>
  <si>
    <t>VOLUME 3</t>
  </si>
  <si>
    <t>Financial Reporting &amp; Analysis</t>
  </si>
  <si>
    <t>Financial Statement Analysis</t>
  </si>
  <si>
    <t>R22</t>
  </si>
  <si>
    <t>Financial Reporting Mechanics</t>
  </si>
  <si>
    <t>R23</t>
  </si>
  <si>
    <t>Financial Reporting Standards</t>
  </si>
  <si>
    <t>R24</t>
  </si>
  <si>
    <t>Understanding Income Statement</t>
  </si>
  <si>
    <t>R25 [2 Lec.] - Lec 1 Missing</t>
  </si>
  <si>
    <t>Understanding Income Balance Sheets</t>
  </si>
  <si>
    <t>R26 [2 Lec.]</t>
  </si>
  <si>
    <t>Understanding Income Cash Flow Statement</t>
  </si>
  <si>
    <t>R27 [2 Lec.] - Lec 1 Missing</t>
  </si>
  <si>
    <t>Financial Analysis Techniques</t>
  </si>
  <si>
    <t>R28 [2 Lec.]</t>
  </si>
  <si>
    <t>Inventories</t>
  </si>
  <si>
    <t>R29</t>
  </si>
  <si>
    <t>Long-Lived Assets</t>
  </si>
  <si>
    <t>R30 [2 Lec.]</t>
  </si>
  <si>
    <t>Income Taxes</t>
  </si>
  <si>
    <t>R31 [2 Lec.]</t>
  </si>
  <si>
    <t>Non-Current Liabilities</t>
  </si>
  <si>
    <t>R32 [2 Lec.]</t>
  </si>
  <si>
    <t>Financial Reporting Quality</t>
  </si>
  <si>
    <t>R33 [2 Lec.]</t>
  </si>
  <si>
    <t>Financial Reporting Analysis - Applications</t>
  </si>
  <si>
    <t>R34</t>
  </si>
  <si>
    <t>VOLUME 4</t>
  </si>
  <si>
    <t>Corporate Finance</t>
  </si>
  <si>
    <t>Corporate Governance &amp; ESG</t>
  </si>
  <si>
    <t>R35 [2 Lec.]</t>
  </si>
  <si>
    <t>Capital Budgeting</t>
  </si>
  <si>
    <t>Cost of Capital</t>
  </si>
  <si>
    <t>R36 [2 Lec.]</t>
  </si>
  <si>
    <t>Measures of Leverage</t>
  </si>
  <si>
    <t>R37 [2 Lec.]</t>
  </si>
  <si>
    <t>Dividends and Share Re-purchases</t>
  </si>
  <si>
    <t>R38 [2 Lec.]</t>
  </si>
  <si>
    <t>Working Capital Management</t>
  </si>
  <si>
    <t>R39 [2 Lec.]</t>
  </si>
  <si>
    <t>Portfolio Management</t>
  </si>
  <si>
    <t>Overview of Portfolio Management</t>
  </si>
  <si>
    <t>R41</t>
  </si>
  <si>
    <t>Risk Management</t>
  </si>
  <si>
    <t>Portfolio Risk &amp; Return I</t>
  </si>
  <si>
    <t>R42 [2 Lec.]</t>
  </si>
  <si>
    <t>Portfolio Risk &amp; Return II</t>
  </si>
  <si>
    <t>R43 [2 Lec.]</t>
  </si>
  <si>
    <t>Basics of Portfolio Planning and Construction</t>
  </si>
  <si>
    <t>R44</t>
  </si>
  <si>
    <t>VOLUME 5</t>
  </si>
  <si>
    <t>Equity</t>
  </si>
  <si>
    <t>Market Organization and Structure</t>
  </si>
  <si>
    <t>R45 [3 Lec.]</t>
  </si>
  <si>
    <t>Security Market Indices</t>
  </si>
  <si>
    <t>R46 [2 Lec.]</t>
  </si>
  <si>
    <t>Market Efficiency</t>
  </si>
  <si>
    <t>R47 [2 Lec.]</t>
  </si>
  <si>
    <t>Equity Analysis &amp; Valuation</t>
  </si>
  <si>
    <t>Overview of Equity Securities</t>
  </si>
  <si>
    <t>Introduction to Industry &amp; Company Analysis</t>
  </si>
  <si>
    <t>Equity Valuation</t>
  </si>
  <si>
    <t>Fixed Income</t>
  </si>
  <si>
    <t>Fixed Income Securities</t>
  </si>
  <si>
    <t>Fixed Income Markets - Issuance, Trading &amp; Funding</t>
  </si>
  <si>
    <t>Fixed Income Valuation</t>
  </si>
  <si>
    <t>Asset Backed Securities</t>
  </si>
  <si>
    <t>Fixed Income [Analysis of Risk]</t>
  </si>
  <si>
    <t>Understanding Fixed Income Risk &amp; Return</t>
  </si>
  <si>
    <t>Fundamental of credit Analysis</t>
  </si>
  <si>
    <t>VOLUME 6</t>
  </si>
  <si>
    <t>Derivatives</t>
  </si>
  <si>
    <t>Derivative Market and Investment</t>
  </si>
  <si>
    <t>R57 [3 Lec]</t>
  </si>
  <si>
    <t>Derivative Pricing &amp; Valuation</t>
  </si>
  <si>
    <t>R58 [3 Lec]</t>
  </si>
  <si>
    <t>Risk Management Application for Derivatives</t>
  </si>
  <si>
    <t>R59</t>
  </si>
  <si>
    <t xml:space="preserve">Alternative Investment </t>
  </si>
  <si>
    <t>Introduction</t>
  </si>
  <si>
    <t>R60 [2 Lec.]</t>
  </si>
  <si>
    <t>CFA - LEVEL 2</t>
  </si>
  <si>
    <t>PDF CIRRICULLAM</t>
  </si>
  <si>
    <t>Code of Ethics and Professional Standards</t>
  </si>
  <si>
    <t>Guidance for Standards I–VII</t>
  </si>
  <si>
    <t>CFA Institute Research Objectivity Standards</t>
  </si>
  <si>
    <t>The Glenarm Company</t>
  </si>
  <si>
    <t>Preston Partners</t>
  </si>
  <si>
    <t>Super Selection</t>
  </si>
  <si>
    <t>Trade Allocation: Fair Dealing and Disclosure</t>
  </si>
  <si>
    <t>Changing Investment Objectives</t>
  </si>
  <si>
    <t>Quantitative Methods</t>
  </si>
  <si>
    <t>Correlation and Regression</t>
  </si>
  <si>
    <t>Multiple Regression and Issues in Regression Analysis</t>
  </si>
  <si>
    <t>Time-Series Analysis</t>
  </si>
  <si>
    <t>Excerpt from “Probabilistic Approaches: Scenario</t>
  </si>
  <si>
    <t>Currency Exchange Rates: Determination and Forecasting</t>
  </si>
  <si>
    <t>Economic Growth and the Investment Decision</t>
  </si>
  <si>
    <t>Economics of Regulation</t>
  </si>
  <si>
    <t>Inter-corporate Investments</t>
  </si>
  <si>
    <t>Employee Compensation: Post Employment and Share-Based</t>
  </si>
  <si>
    <t>Multinational Operations</t>
  </si>
  <si>
    <t>Evaluating Quality of Financial Reports</t>
  </si>
  <si>
    <t>Integration of Financial Statement Analysis Techniques</t>
  </si>
  <si>
    <t>Capital Structure</t>
  </si>
  <si>
    <t>Dividends and Share Repurchases: Analysis</t>
  </si>
  <si>
    <t>Corporate Performance, Governance, and Business Ethics</t>
  </si>
  <si>
    <t>Corporate Governance</t>
  </si>
  <si>
    <t>Mergers and Acquisitions</t>
  </si>
  <si>
    <t>Equity Valuation: Applications and Processes</t>
  </si>
  <si>
    <t>Return Concepts</t>
  </si>
  <si>
    <t>Industry and Company Analysis</t>
  </si>
  <si>
    <t>Discounted Dividend Valuation</t>
  </si>
  <si>
    <t>Free Cash Flow Valuation</t>
  </si>
  <si>
    <t xml:space="preserve">Market-Based Valuation: Price and Enterprise Value Multiples </t>
  </si>
  <si>
    <t>Residual Income Valuation</t>
  </si>
  <si>
    <t>Private Company Valuation</t>
  </si>
  <si>
    <t>The Term Structure and Interest Rate Dynamics</t>
  </si>
  <si>
    <t>The Arbitrage-Free Valuation Framework</t>
  </si>
  <si>
    <t>Valuation and Analysis: Bonds with Embedded Options</t>
  </si>
  <si>
    <t>Credit Analysis Models</t>
  </si>
  <si>
    <t>Credit Default Swaps</t>
  </si>
  <si>
    <t>Pricing and Valuation of Forward Commitments</t>
  </si>
  <si>
    <t>Valuation of Contingent Claims</t>
  </si>
  <si>
    <t>Derivatives Strategies</t>
  </si>
  <si>
    <t>Alternative Investments</t>
  </si>
  <si>
    <t>Private Real Estate Investments</t>
  </si>
  <si>
    <t>Publicly Traded Real Estate Securities</t>
  </si>
  <si>
    <t>Private Equity Valuation</t>
  </si>
  <si>
    <t>Commodity and Commodity Derivatives: An Introduction</t>
  </si>
  <si>
    <t>The Portfolio Management Process and the Investment Policy Statement</t>
  </si>
  <si>
    <t>Introduction to Multifactor Models</t>
  </si>
  <si>
    <t>Measuring and Managing Market Risk</t>
  </si>
  <si>
    <t>Economics and Investment Markets</t>
  </si>
  <si>
    <t>Analysis of Active Portfolio Management</t>
  </si>
  <si>
    <t>Algorithmic Trading and High Frequency Trading</t>
  </si>
  <si>
    <t>FUTURE VALUE FOR A SINGLE CASH FLOW</t>
  </si>
  <si>
    <t>Present Value</t>
  </si>
  <si>
    <t>Future Cash Flow</t>
  </si>
  <si>
    <t>N</t>
  </si>
  <si>
    <t>Time</t>
  </si>
  <si>
    <t>r</t>
  </si>
  <si>
    <t>Rate</t>
  </si>
  <si>
    <t>m</t>
  </si>
  <si>
    <t>Compounding Frequency</t>
  </si>
  <si>
    <t>FUTURE VALUE OF ANNUTIY (For Equal Cash Flows)</t>
  </si>
  <si>
    <t>A</t>
  </si>
  <si>
    <t>Annuity Payments</t>
  </si>
  <si>
    <t>Future Value at Time N</t>
  </si>
  <si>
    <t>FVAF</t>
  </si>
  <si>
    <t>Future Value Annuity Factor</t>
  </si>
  <si>
    <t>FUTURE VALUE OF ANNUTIY (For Un-Equal Cash Flows)</t>
  </si>
  <si>
    <t>We need to individually compound every Cash Flow</t>
  </si>
  <si>
    <t>TIME</t>
  </si>
  <si>
    <t>CASH FLOW</t>
  </si>
  <si>
    <t>Individual FV</t>
  </si>
  <si>
    <t>But Not Applicable</t>
  </si>
  <si>
    <t>PESENT VALUE FOR A SINGLE CASH FLOW</t>
  </si>
  <si>
    <t>PRESENT VALUE OF ANNUTIY (For Equal Cash Flows) [Ordinary Annuity]</t>
  </si>
  <si>
    <t>FPAF</t>
  </si>
  <si>
    <t>Present Value Annuity Factor</t>
  </si>
  <si>
    <t>PRESENT VALUE OF ANNUTIY (For Equal Cash Flows) [Annuity Due]</t>
  </si>
  <si>
    <t>PRESENT VALUE OF ANNUTIY (For Un-Equal Cash Flows)</t>
  </si>
  <si>
    <t>I</t>
  </si>
  <si>
    <t>Investment</t>
  </si>
  <si>
    <t>INTERNAL RATE OF RETURN</t>
  </si>
  <si>
    <t>Internal Rate of Return</t>
  </si>
  <si>
    <t>Net Present Value</t>
  </si>
  <si>
    <t>SITE NAME</t>
  </si>
  <si>
    <t>AuthorityJob.com</t>
  </si>
  <si>
    <t>Bayt.com</t>
  </si>
  <si>
    <t>CareerJet Dubai</t>
  </si>
  <si>
    <t>CareersInGulf.com</t>
  </si>
  <si>
    <t>Carrerbuilder</t>
  </si>
  <si>
    <t>CharterHouse.ae</t>
  </si>
  <si>
    <t>Dubai City Company</t>
  </si>
  <si>
    <t>Dubai Task</t>
  </si>
  <si>
    <t>Dubizzle.com</t>
  </si>
  <si>
    <t>eFinancial Careers</t>
  </si>
  <si>
    <t>GN Careers</t>
  </si>
  <si>
    <t>GoToGulf.com</t>
  </si>
  <si>
    <t>GulfBankers.com</t>
  </si>
  <si>
    <t>GulfJobsBank.com</t>
  </si>
  <si>
    <t>GulfJobSeeker.com</t>
  </si>
  <si>
    <t>GulfJobsMarket.com</t>
  </si>
  <si>
    <t>GulfJobVacancy.com</t>
  </si>
  <si>
    <t>GulfTalent.com</t>
  </si>
  <si>
    <t>Hays.ae</t>
  </si>
  <si>
    <t>Indeed</t>
  </si>
  <si>
    <t>Khaleej Times</t>
  </si>
  <si>
    <t>Linkedin</t>
  </si>
  <si>
    <t>MEP Job Gulf</t>
  </si>
  <si>
    <t>MonsterGulf.com</t>
  </si>
  <si>
    <t xml:space="preserve">Naukri Gulf </t>
  </si>
  <si>
    <t>WayToGulf.com</t>
  </si>
  <si>
    <t>SrlNo</t>
  </si>
  <si>
    <t>Company</t>
  </si>
  <si>
    <t>Site</t>
  </si>
  <si>
    <t>Bloomberg</t>
  </si>
  <si>
    <t>https://www.bloomberg.com/asia</t>
  </si>
  <si>
    <t>BSE India</t>
  </si>
  <si>
    <t>https://beta.bseindia.com</t>
  </si>
  <si>
    <t>Chittorgarh</t>
  </si>
  <si>
    <t>https://www.chittorgarh.com</t>
  </si>
  <si>
    <t>CNBC</t>
  </si>
  <si>
    <t>https://www.cnbc.com</t>
  </si>
  <si>
    <t>CNN Money</t>
  </si>
  <si>
    <t>https://edition.cnn.com</t>
  </si>
  <si>
    <t>Csimarket</t>
  </si>
  <si>
    <t>https://csimarket.com</t>
  </si>
  <si>
    <t>Deal Book</t>
  </si>
  <si>
    <t>https://www.nytimes.com</t>
  </si>
  <si>
    <t>Economic Times</t>
  </si>
  <si>
    <t>https://economictimes.indiatimes.com</t>
  </si>
  <si>
    <t>Financial Times</t>
  </si>
  <si>
    <t>https://www.ft.com</t>
  </si>
  <si>
    <t>Finviz</t>
  </si>
  <si>
    <t>https://finviz.com</t>
  </si>
  <si>
    <t>Forbes</t>
  </si>
  <si>
    <t>https://www.forbes.com</t>
  </si>
  <si>
    <t>Global Financial Data</t>
  </si>
  <si>
    <t>https://www.globalfinancialdata.com</t>
  </si>
  <si>
    <t>Google Finance</t>
  </si>
  <si>
    <t>https://www.google.com/finance</t>
  </si>
  <si>
    <t>Investello</t>
  </si>
  <si>
    <t>https://www.investello.com</t>
  </si>
  <si>
    <t>Investing</t>
  </si>
  <si>
    <t>https://in.investing.com</t>
  </si>
  <si>
    <t>Kiplinger</t>
  </si>
  <si>
    <t>https://www.kiplinger.com</t>
  </si>
  <si>
    <t>Kitco</t>
  </si>
  <si>
    <t>https://www.kitco.com</t>
  </si>
  <si>
    <t>Livemint</t>
  </si>
  <si>
    <t>https://www.livemint.com</t>
  </si>
  <si>
    <t>Market Watch</t>
  </si>
  <si>
    <t>https://www.marketwatch.com</t>
  </si>
  <si>
    <t>Marketsmojo</t>
  </si>
  <si>
    <t>https://www.marketsmojo.com</t>
  </si>
  <si>
    <t>Microsoft Money</t>
  </si>
  <si>
    <t>https://www.msn.com/en-ph/money</t>
  </si>
  <si>
    <t>Money Morning</t>
  </si>
  <si>
    <t>https://moneymorning.com</t>
  </si>
  <si>
    <t>Money Control</t>
  </si>
  <si>
    <t>https://www.moneycontrol.com</t>
  </si>
  <si>
    <t>Morningstar</t>
  </si>
  <si>
    <t>https://www.morningstar.in</t>
  </si>
  <si>
    <t>NSE India</t>
  </si>
  <si>
    <t>https://www.nseindia.com</t>
  </si>
  <si>
    <t>Pse Edge</t>
  </si>
  <si>
    <t>edge.pse.com.ph</t>
  </si>
  <si>
    <t>Rediff Money</t>
  </si>
  <si>
    <t>https://money.rediff.com/index.html</t>
  </si>
  <si>
    <t>Research Stlouisfed</t>
  </si>
  <si>
    <t>https://research.stlouisfed.org</t>
  </si>
  <si>
    <t>The Economist</t>
  </si>
  <si>
    <t>https://www.economist.com</t>
  </si>
  <si>
    <t>The Motley Fool</t>
  </si>
  <si>
    <t>https://www.fool.com</t>
  </si>
  <si>
    <t>The Street</t>
  </si>
  <si>
    <t>https://www.thestreet.com</t>
  </si>
  <si>
    <t>This Is Money</t>
  </si>
  <si>
    <t>https://www.thisismoney.co.uk/money/index.html</t>
  </si>
  <si>
    <t>Wall Street Journal</t>
  </si>
  <si>
    <t>https://www.wsj.com</t>
  </si>
  <si>
    <t>Xe</t>
  </si>
  <si>
    <t>https://www.xe.com</t>
  </si>
  <si>
    <t>Yahoo Finance</t>
  </si>
  <si>
    <t>https://in.finance.yahoo.com</t>
  </si>
  <si>
    <t>Ycharts</t>
  </si>
  <si>
    <t>https://ycharts.com</t>
  </si>
  <si>
    <t>http://www.excelfunctions.net/Excel-Statistical-Functions.html ; http://www.real-statistics.com/excel-capabilities/built-in-statistical-functions/ ; https://support.office.com/en-us/article/statistical-functions-reference-624dac86-a375-4435-bc25-76d659719ffd</t>
  </si>
  <si>
    <t>CONTENT</t>
  </si>
  <si>
    <t>Returns the number of numerical values in a supplied set of cells or values</t>
  </si>
  <si>
    <t>Count &amp; Frequency</t>
  </si>
  <si>
    <t>Returns the number of non-blanks in a supplied set of cells or values</t>
  </si>
  <si>
    <t>Returns the number of blank cells in a supplied range</t>
  </si>
  <si>
    <t>Returns the number of cells (of a supplied range), that satisfy a given criteria</t>
  </si>
  <si>
    <t>Returns the number of cells (of a supplied range), that satisfy a set of given criterias</t>
  </si>
  <si>
    <t>Returns an array showing the number of values from a supplied array, which fall into specified ranges</t>
  </si>
  <si>
    <t>Returns the largest value from a list of supplied numbers</t>
  </si>
  <si>
    <t>Largest &amp; Smallest Values</t>
  </si>
  <si>
    <t>Returns the largest value from a list of supplied values, counting text and the logical value FALSE as the value 0 and counting the logical value TRUE as the value 1</t>
  </si>
  <si>
    <t>MAXIFS</t>
  </si>
  <si>
    <t>Returns the largest value from a subset of values in a list that are specified according to one or more criteria.</t>
  </si>
  <si>
    <t>Returns the smallest value from a list of supplied numbers</t>
  </si>
  <si>
    <t>Returns the smallest value from a list of supplied values, counting text and the logical value FALSE as the value 0 and counting the logical value TRUE as the value 1</t>
  </si>
  <si>
    <t>MINIFS</t>
  </si>
  <si>
    <t>Returns the smallest value from a subset of values in a list that are specified according to one or more criteria.</t>
  </si>
  <si>
    <t>Returns the Kth LARGEST value from a list of supplied numbers, for a given value K</t>
  </si>
  <si>
    <t>Returns the Kth SMALLEST value from a list of supplied numbers, for a given value K</t>
  </si>
  <si>
    <t>PERCENTILE / PERCENTILE.INC</t>
  </si>
  <si>
    <t xml:space="preserve">Returns the K'th percentile of values in a supplied range, where K is in the range 0 - 1 (inclusive) </t>
  </si>
  <si>
    <t>Percentiles, Quartiles &amp; Rank</t>
  </si>
  <si>
    <t xml:space="preserve">Returns the K'th percentile of values in a supplied range, where K is in the range 0 - 1 (exclusive) </t>
  </si>
  <si>
    <t xml:space="preserve">QUARTILE / QUARTILE.INC </t>
  </si>
  <si>
    <t>Returns the specified quartile of a set of supplied numbers, based on percentile value 0 - 1 (inclusive)</t>
  </si>
  <si>
    <t>Returns the specified quartile of a set of supplied numbers, based on percentile value 0 - 1 (exclusive)</t>
  </si>
  <si>
    <t>RANK / RANK.EQ</t>
  </si>
  <si>
    <t>Returns the Mode (the most frequently occurring value) of a list of supplied numbers (if more than one value has same rank, the top rank of that set is returned)</t>
  </si>
  <si>
    <t>Returns the statistical rank of a given value, within a supplied array of values (if more than one value has same rank, the average rank is returned)</t>
  </si>
  <si>
    <t>PERCENTRANK / PERCENTRANK.INC</t>
  </si>
  <si>
    <t>Returns the rank of a value in a data set, as a percentage (0 - 1 inclusive)</t>
  </si>
  <si>
    <t>PERCENTRANK.EXC</t>
  </si>
  <si>
    <t xml:space="preserve">Returns the rank of a value in a data set, as a percentage (0 - 1 exclusive) </t>
  </si>
  <si>
    <t>Returns the Average of a list of supplied numbers</t>
  </si>
  <si>
    <t>Central Tendency</t>
  </si>
  <si>
    <t>AVERAGEA</t>
  </si>
  <si>
    <t>Returns the Average of a list of supplied numbers, counting text and the logical value FALSE as the value 0 and counting the logical value TRUE as the value 1</t>
  </si>
  <si>
    <t>Calculates the Average of the cells in a supplied range, that satisfy a given criteria</t>
  </si>
  <si>
    <t>Calculates the Average of the cells in a supplied range, that satisfy a given criterias</t>
  </si>
  <si>
    <t>Returns the Median (the middle value) of a list of supplied numbers</t>
  </si>
  <si>
    <t>MODE / MODE.SNGL</t>
  </si>
  <si>
    <t>Returns the Mode (the most frequently occurring value) of a list of supplied numbers</t>
  </si>
  <si>
    <t>MODE.MULT</t>
  </si>
  <si>
    <t>Returns a vertical array of the most frequently occurring values in an array or range of data</t>
  </si>
  <si>
    <t>Returns the geometric mean of a set of supplied numbers</t>
  </si>
  <si>
    <t>Returns the harmonic mean of a set of supplied numbers</t>
  </si>
  <si>
    <t>Returns the mean of the interior of a supplied set of values</t>
  </si>
  <si>
    <t>Returns the average of the absolute deviations of data points from their mean</t>
  </si>
  <si>
    <t>Deviation &amp; Variance</t>
  </si>
  <si>
    <t>Returns the sum of the squares of the deviations of a set of data points from their sample mean</t>
  </si>
  <si>
    <t>STDEV / STDEV.S</t>
  </si>
  <si>
    <t>Returns the standard deviation of a supplied set of values (which represent a sample of a population)</t>
  </si>
  <si>
    <t>Returns the standard deviation of a supplied set of values (which represent a sample of a population), counting text and the logical value FALSE as the value 0 &amp; counting the logical value TRUE as the value 1</t>
  </si>
  <si>
    <t>STDEVP / STDEV.P</t>
  </si>
  <si>
    <t xml:space="preserve">Returns the standard deviation of a supplied set of values (which represent an entire population) </t>
  </si>
  <si>
    <t>Returns the standard deviation of a supplied set of values (which represent an entire population), counting text and the logical value FALSE as the value 0 and counting the logical value TRUE as the value 1</t>
  </si>
  <si>
    <t>VAR / VAR.S</t>
  </si>
  <si>
    <t>Returns the variance of a supplied set of values (which represent a sample of a population)</t>
  </si>
  <si>
    <t>Returns the variance of a supplied set of values (which represent a sample of a population), counting text and the logical value FALSE as the value 0 and counting the logical value TRUE as the value 1</t>
  </si>
  <si>
    <t>VARP / VAR.P</t>
  </si>
  <si>
    <t xml:space="preserve">Returns the variance of a supplied set of values (which represent an entire population) </t>
  </si>
  <si>
    <t>Returns the variance of a supplied set of values (which represent an entire population), counting text and the logical value FALSE as the value 0 and counting the logical value TRUE as the value 1</t>
  </si>
  <si>
    <t>COVAR / COVARIANCE.P</t>
  </si>
  <si>
    <t>Returns population covariance (i.e. the average of the products of deviations for each pair within two supplied data sets)</t>
  </si>
  <si>
    <t>Returns sample covariance (i.e. the average of the products of deviations for each pair within two supplied data sets)</t>
  </si>
  <si>
    <t>COMBIN</t>
  </si>
  <si>
    <t>Permutation &amp; Combination</t>
  </si>
  <si>
    <t>COMBINA</t>
  </si>
  <si>
    <t>PERMUTATIONA</t>
  </si>
  <si>
    <t>https://www.packtpub.com</t>
  </si>
  <si>
    <t>jerome.gomes@ril.com</t>
  </si>
  <si>
    <t>Lsd5</t>
  </si>
  <si>
    <t>naukrigulf</t>
  </si>
  <si>
    <t>Lsd@5</t>
  </si>
  <si>
    <t>SRL. No.</t>
  </si>
  <si>
    <t>TOPICS</t>
  </si>
  <si>
    <t>TYPE</t>
  </si>
  <si>
    <t>SEGMENTATION</t>
  </si>
  <si>
    <t>REGRESSION</t>
  </si>
  <si>
    <t>Customer Segmentation</t>
  </si>
  <si>
    <t>Objective Segmentation (Decision Tree)</t>
  </si>
  <si>
    <t>Simple Linear Regression</t>
  </si>
  <si>
    <t>Supervised Learning</t>
  </si>
  <si>
    <t>Churn Analysis</t>
  </si>
  <si>
    <t>1.1.1</t>
  </si>
  <si>
    <t>Chai-Square Automatic Interaction Detector (CHAID)</t>
  </si>
  <si>
    <t>Multiple Linear Regression</t>
  </si>
  <si>
    <t>Market Basket Analysis</t>
  </si>
  <si>
    <t>1.1.2</t>
  </si>
  <si>
    <t>Classification &amp; Regression Tree (CART)</t>
  </si>
  <si>
    <t>Polynomial Regression</t>
  </si>
  <si>
    <t>Fraud Analysis</t>
  </si>
  <si>
    <t>Subjective Segmentation(Cluster Analysis)</t>
  </si>
  <si>
    <t>Support Vector Regression (SVR)</t>
  </si>
  <si>
    <t>Recomenadation Systems</t>
  </si>
  <si>
    <t>Analytics</t>
  </si>
  <si>
    <t>Statistical &amp; Mathematical Analytical Methods</t>
  </si>
  <si>
    <t>SQL</t>
  </si>
  <si>
    <t>1.2.1</t>
  </si>
  <si>
    <t>Hierarchical Clustering</t>
  </si>
  <si>
    <t>Unsupervised Learning</t>
  </si>
  <si>
    <t>Decision Tree Regression (CART)</t>
  </si>
  <si>
    <t>1. Marketing</t>
  </si>
  <si>
    <t>1.1. Linear Modeling</t>
  </si>
  <si>
    <t>Principal Component Analysis</t>
  </si>
  <si>
    <t>PHTHON</t>
  </si>
  <si>
    <t>1.2.2</t>
  </si>
  <si>
    <t>Non-Hierarchical Clustering</t>
  </si>
  <si>
    <t>Random Forest Regression</t>
  </si>
  <si>
    <t>1.2. Association Rule</t>
  </si>
  <si>
    <t>Correlation</t>
  </si>
  <si>
    <t>R</t>
  </si>
  <si>
    <t>CLASSIFICATION</t>
  </si>
  <si>
    <t>1.3. Choice Modelling - Conjoint Analysis</t>
  </si>
  <si>
    <t>Linear Regression</t>
  </si>
  <si>
    <t>TABLEAU</t>
  </si>
  <si>
    <t>Logistic Regression</t>
  </si>
  <si>
    <t>1.4. Reducing Data complexicity</t>
  </si>
  <si>
    <t>Multiple Regression</t>
  </si>
  <si>
    <t>K-Nearest Neighbors (K-NN)</t>
  </si>
  <si>
    <t>1.5. Segmentaion - Clustering and Classification</t>
  </si>
  <si>
    <t>Support Vector Machine (SVM)</t>
  </si>
  <si>
    <t>1.6. Confirmatory Factor Analysis and Structural Equation Modelng</t>
  </si>
  <si>
    <t>Kernel SVM</t>
  </si>
  <si>
    <t>Naive Bayes</t>
  </si>
  <si>
    <t>Decision Tree Classification (CHAID)</t>
  </si>
  <si>
    <t>2. Finance</t>
  </si>
  <si>
    <t>2.1. Time Series Analysis</t>
  </si>
  <si>
    <t>Random Forest Classification</t>
  </si>
  <si>
    <t>2.2. Portfolio Optimization</t>
  </si>
  <si>
    <t>Linear Discriminant Analysis (LDA)</t>
  </si>
  <si>
    <t>2.3. Asset Pricing Models</t>
  </si>
  <si>
    <t>CLUSTERING</t>
  </si>
  <si>
    <t>2.4. Fixed Income Securities</t>
  </si>
  <si>
    <t>K-Means Clustering (Non-Hierarchical Clustering)</t>
  </si>
  <si>
    <t>2.5. Estimating the Term Structure of Interest Rates</t>
  </si>
  <si>
    <t>2.6. Derivatives Pricing</t>
  </si>
  <si>
    <t>ASSOCIATION RULE LEARNING</t>
  </si>
  <si>
    <t>2.7. Credit Rist Management</t>
  </si>
  <si>
    <t>Apriori</t>
  </si>
  <si>
    <t>2.8. Extreme Value Theory</t>
  </si>
  <si>
    <t>Eclat</t>
  </si>
  <si>
    <t>2.9. Financial Networks</t>
  </si>
  <si>
    <t>Frequent Pattern (FP) Growth</t>
  </si>
  <si>
    <t>Similis</t>
  </si>
  <si>
    <t>One Attribute Rule</t>
  </si>
  <si>
    <t>3. Text Mining</t>
  </si>
  <si>
    <t>1.1. Sentiment Analysis</t>
  </si>
  <si>
    <t>Zero Attribute Rule</t>
  </si>
  <si>
    <t>1.2. Social Media Analysis (Twitter, FaceBook, Youtube, Instagram, Google+, Linkedin,Pinterest)</t>
  </si>
  <si>
    <t>REINFORCEMENT LEARNING</t>
  </si>
  <si>
    <t>1.3. Webscrapping</t>
  </si>
  <si>
    <t>Upper Confidence Bound (UCB)</t>
  </si>
  <si>
    <t>Thompson Sampling</t>
  </si>
  <si>
    <t>NATURAL LANGUAGE PROCESSING</t>
  </si>
  <si>
    <t>Word Frequencies &amp; Relationships</t>
  </si>
  <si>
    <t>Sentiment Analysis</t>
  </si>
  <si>
    <t>Topic Modelling</t>
  </si>
  <si>
    <t>Document Similarity &amp; Classifier</t>
  </si>
  <si>
    <t>Module 1: Introduction</t>
  </si>
  <si>
    <t>What is text mining</t>
  </si>
  <si>
    <t>https://eight2late.wordpress.com/2015/05/27/a-gentle-introduction-to-text-mining-using-r/</t>
  </si>
  <si>
    <t>DEEP LEARNING</t>
  </si>
  <si>
    <t>Applications of text mining</t>
  </si>
  <si>
    <t>https://cran.r-project.org/web/packages/tm/vignettes/tm.pdf</t>
  </si>
  <si>
    <t>Artificial Neural Networks (ANN)</t>
  </si>
  <si>
    <t>Module 2: Basic Text Functions</t>
  </si>
  <si>
    <t>Text manipulation functions</t>
  </si>
  <si>
    <t>https://www.datacamp.com/courses/sentiment-analysis-in-r-the-tidy-way</t>
  </si>
  <si>
    <t>Convolutional Neural Networks (CNN)</t>
  </si>
  <si>
    <t>Working with strings</t>
  </si>
  <si>
    <t>https://onepager.togaware.com/TextMiningO.pdf</t>
  </si>
  <si>
    <t>DIMENSIONALITY REDUCTION</t>
  </si>
  <si>
    <t>Working with gsub</t>
  </si>
  <si>
    <t>http://www.cs.ukzn.ac.za/~murrellh/dm/content/slides10.pdf</t>
  </si>
  <si>
    <t> Principal Component Analysis (PCA)</t>
  </si>
  <si>
    <t>Advanced methods</t>
  </si>
  <si>
    <t>http://rstudio-pubs-static.s3.amazonaws.com/256588_57b585da6c054349825cba46685d8464.html</t>
  </si>
  <si>
    <t>Convert to corpus</t>
  </si>
  <si>
    <t>https://www.hackerearth.com/practice/machine-learning/advanced-techniques/text-mining-feature-engineering-r/tutorial/</t>
  </si>
  <si>
    <t>Kernel PCA</t>
  </si>
  <si>
    <t>Module 3: Importing Data</t>
  </si>
  <si>
    <t>Converting docx into corpus</t>
  </si>
  <si>
    <t>https://www.datacamp.com/courses/intro-to-text-mining-bag-of-words</t>
  </si>
  <si>
    <t>MODEL SELECTION </t>
  </si>
  <si>
    <t>Converting pdf into corpus</t>
  </si>
  <si>
    <t>https://dzone.com/articles/text-mining-using-r-and-h2o-let-machine-learn-lang</t>
  </si>
  <si>
    <t>9.1.</t>
  </si>
  <si>
    <t>Model Selection </t>
  </si>
  <si>
    <t>Converting html to corpus</t>
  </si>
  <si>
    <t>https://blog.exploratory.io/demystifying-text-analytics-preparing-document-and-term-data-for-text-mining-in-r-4f858feb4b77</t>
  </si>
  <si>
    <t>XGBoost</t>
  </si>
  <si>
    <t>Web scraping</t>
  </si>
  <si>
    <t>http://uc-r.github.io/word_relationships</t>
  </si>
  <si>
    <t>GEOSPATIAL ANALYSIS</t>
  </si>
  <si>
    <t>Module 4: Tidytext Package</t>
  </si>
  <si>
    <t>Tidying text objects</t>
  </si>
  <si>
    <t>https://gist.github.com/primaryobjects/094d24084d1045c011b7</t>
  </si>
  <si>
    <t>Tidying document term matrix objects</t>
  </si>
  <si>
    <t>http://www.rexamine.com/2014/06/text-mining-in-r-automatic-categorization-of-wikipedia-articles/</t>
  </si>
  <si>
    <t>Tidying document frequency matrix objects</t>
  </si>
  <si>
    <t>Tidying corpus objects</t>
  </si>
  <si>
    <t>Mining literacy works</t>
  </si>
  <si>
    <t>Module 5: Word Frequencies &amp; Relationships</t>
  </si>
  <si>
    <t>Pre-processing text</t>
  </si>
  <si>
    <t>Wordcloud</t>
  </si>
  <si>
    <t>Frequency analysis</t>
  </si>
  <si>
    <t>nGrams &amp; bigrams</t>
  </si>
  <si>
    <t>Bigrams for sentiment analysis</t>
  </si>
  <si>
    <t>Visualizing bigrams network</t>
  </si>
  <si>
    <t>Module 6: Sentiment Analysis</t>
  </si>
  <si>
    <t>Sentiment libraries</t>
  </si>
  <si>
    <t>Analyzing positive &amp; negative words</t>
  </si>
  <si>
    <t>Comparing 3 sentiment libraries</t>
  </si>
  <si>
    <t>Common positive &amp; negative words</t>
  </si>
  <si>
    <t>Module 7: Topic Modelling</t>
  </si>
  <si>
    <t>Latent Semantic Indexing (LSI)</t>
  </si>
  <si>
    <t>Latent Dirichlet Allocation (LDA)</t>
  </si>
  <si>
    <t>Word topic probabilities</t>
  </si>
  <si>
    <t>Document - topic probabilities</t>
  </si>
  <si>
    <t>Chapters probabilities</t>
  </si>
  <si>
    <t>Per document classification</t>
  </si>
  <si>
    <t>Module 8: Document Similarity &amp; Classifier</t>
  </si>
  <si>
    <t>Text alignment &amp; pairwise comparison</t>
  </si>
  <si>
    <t>Minihashing and locality sensitive hashing</t>
  </si>
  <si>
    <t>Extract key words </t>
  </si>
  <si>
    <t>Classify by location, language, topic</t>
  </si>
  <si>
    <t>Module 9: Working internet and social media (Optional)</t>
  </si>
  <si>
    <t>Extracting data from amazon</t>
  </si>
  <si>
    <t>Extracting data from twitter</t>
  </si>
  <si>
    <t>Extracting youtube comments</t>
  </si>
  <si>
    <t>Extracting facebook comments</t>
  </si>
  <si>
    <t>Leaflet Package</t>
  </si>
  <si>
    <t>Dependent Packages</t>
  </si>
  <si>
    <t>GIS</t>
  </si>
  <si>
    <t>Geographic Information System</t>
  </si>
  <si>
    <t>Functions</t>
  </si>
  <si>
    <t>Eg.</t>
  </si>
  <si>
    <t>maps</t>
  </si>
  <si>
    <t>addmarkers</t>
  </si>
  <si>
    <t>addMarkers(~long, ~lat, popup = ~as.character(mag), label = ~as.character(mag))</t>
  </si>
  <si>
    <t>sp</t>
  </si>
  <si>
    <t xml:space="preserve"> - polygons</t>
  </si>
  <si>
    <t>addAwesomeMarkers</t>
  </si>
  <si>
    <t>label</t>
  </si>
  <si>
    <t>Different Types of maps that can be used with Leaflet</t>
  </si>
  <si>
    <t>popup</t>
  </si>
  <si>
    <t>Do it at home cz not supported in office Desktop</t>
  </si>
  <si>
    <t>makeIcon</t>
  </si>
  <si>
    <t>icons</t>
  </si>
  <si>
    <t>Markers</t>
  </si>
  <si>
    <r>
      <t xml:space="preserve"> - Markers are used to call out points on the map. Marker locations are expressed in latitude/longitude coordinates, and can either appear as "</t>
    </r>
    <r>
      <rPr>
        <b/>
        <sz val="10"/>
        <color theme="5"/>
        <rFont val="Calibri"/>
        <family val="2"/>
        <scheme val="minor"/>
      </rPr>
      <t>icons" or as "circles".</t>
    </r>
  </si>
  <si>
    <t>ifelese</t>
  </si>
  <si>
    <r>
      <t xml:space="preserve"> - Icon markers are added using the</t>
    </r>
    <r>
      <rPr>
        <b/>
        <i/>
        <sz val="10"/>
        <color theme="1"/>
        <rFont val="Calibri"/>
        <family val="2"/>
        <scheme val="minor"/>
      </rPr>
      <t xml:space="preserve"> </t>
    </r>
    <r>
      <rPr>
        <b/>
        <u/>
        <sz val="10"/>
        <color theme="1"/>
        <rFont val="Calibri"/>
        <family val="2"/>
        <scheme val="minor"/>
      </rPr>
      <t>addMarkers</t>
    </r>
    <r>
      <rPr>
        <sz val="10"/>
        <color theme="1"/>
        <rFont val="Calibri"/>
        <family val="2"/>
        <scheme val="minor"/>
      </rPr>
      <t xml:space="preserve"> or the </t>
    </r>
    <r>
      <rPr>
        <b/>
        <i/>
        <u/>
        <sz val="10"/>
        <color theme="1"/>
        <rFont val="Calibri"/>
        <family val="2"/>
        <scheme val="minor"/>
      </rPr>
      <t>addAwesomeMarkers</t>
    </r>
    <r>
      <rPr>
        <sz val="10"/>
        <color theme="1"/>
        <rFont val="Calibri"/>
        <family val="2"/>
        <scheme val="minor"/>
      </rPr>
      <t xml:space="preserve"> functions. Their default appearance is a dropped pin     . As with most layer functions, the </t>
    </r>
    <r>
      <rPr>
        <b/>
        <i/>
        <u/>
        <sz val="10"/>
        <color theme="1"/>
        <rFont val="Calibri"/>
        <family val="2"/>
        <scheme val="minor"/>
      </rPr>
      <t>popup</t>
    </r>
    <r>
      <rPr>
        <sz val="10"/>
        <color theme="1"/>
        <rFont val="Calibri"/>
        <family val="2"/>
        <scheme val="minor"/>
      </rPr>
      <t xml:space="preserve"> argument can be used to add a message to be displayed on click, and the </t>
    </r>
    <r>
      <rPr>
        <b/>
        <i/>
        <u/>
        <sz val="10"/>
        <color theme="1"/>
        <rFont val="Calibri"/>
        <family val="2"/>
        <scheme val="minor"/>
      </rPr>
      <t>label</t>
    </r>
    <r>
      <rPr>
        <sz val="10"/>
        <color theme="1"/>
        <rFont val="Calibri"/>
        <family val="2"/>
        <scheme val="minor"/>
      </rPr>
      <t xml:space="preserve"> option can be used to display a text label either on hover or statically.</t>
    </r>
  </si>
  <si>
    <t>iconList</t>
  </si>
  <si>
    <t>Customizing Marker Icons</t>
  </si>
  <si>
    <r>
      <t xml:space="preserve"> - The icon can be provided as either a URL or as a file path. For applying a single icon to a set of markers, use </t>
    </r>
    <r>
      <rPr>
        <b/>
        <i/>
        <u/>
        <sz val="10"/>
        <color theme="1"/>
        <rFont val="Calibri"/>
        <family val="2"/>
        <scheme val="minor"/>
      </rPr>
      <t>makeIcon()</t>
    </r>
    <r>
      <rPr>
        <sz val="10"/>
        <color theme="1"/>
        <rFont val="Calibri"/>
        <family val="2"/>
        <scheme val="minor"/>
      </rPr>
      <t>.</t>
    </r>
  </si>
  <si>
    <r>
      <t xml:space="preserve"> - Its there are two or more customized icons based on there value then we use the </t>
    </r>
    <r>
      <rPr>
        <b/>
        <i/>
        <u/>
        <sz val="10"/>
        <color theme="1"/>
        <rFont val="Calibri"/>
        <family val="2"/>
        <scheme val="minor"/>
      </rPr>
      <t>icons</t>
    </r>
    <r>
      <rPr>
        <sz val="10"/>
        <color theme="1"/>
        <rFont val="Calibri"/>
        <family val="2"/>
        <scheme val="minor"/>
      </rPr>
      <t xml:space="preserve"> function </t>
    </r>
  </si>
  <si>
    <r>
      <t xml:space="preserve"> - If you have a set of icons that vary in multiple parameters, it may be more convenient to use the </t>
    </r>
    <r>
      <rPr>
        <b/>
        <i/>
        <u/>
        <sz val="10"/>
        <color theme="1"/>
        <rFont val="Calibri"/>
        <family val="2"/>
        <scheme val="minor"/>
      </rPr>
      <t>iconList()</t>
    </r>
    <r>
      <rPr>
        <sz val="10"/>
        <color theme="1"/>
        <rFont val="Calibri"/>
        <family val="2"/>
        <scheme val="minor"/>
      </rPr>
      <t xml:space="preserve"> function. It lets you create a list of (named or unnamed) </t>
    </r>
    <r>
      <rPr>
        <b/>
        <i/>
        <u/>
        <sz val="10"/>
        <color theme="1"/>
        <rFont val="Calibri"/>
        <family val="2"/>
        <scheme val="minor"/>
      </rPr>
      <t>makeIcon()</t>
    </r>
    <r>
      <rPr>
        <sz val="10"/>
        <color theme="1"/>
        <rFont val="Calibri"/>
        <family val="2"/>
        <scheme val="minor"/>
      </rPr>
      <t xml:space="preserve"> icons, and select from that list by position or name.</t>
    </r>
  </si>
  <si>
    <t>Awesome Icons</t>
  </si>
  <si>
    <r>
      <t xml:space="preserve"> - Leaflet supports even more customizable markers using the awesome markers leaflet plugin. The </t>
    </r>
    <r>
      <rPr>
        <b/>
        <i/>
        <u/>
        <sz val="10"/>
        <color theme="1"/>
        <rFont val="Calibri"/>
        <family val="2"/>
        <scheme val="minor"/>
      </rPr>
      <t>addAwesomeMarkers()</t>
    </r>
    <r>
      <rPr>
        <sz val="10"/>
        <color theme="1"/>
        <rFont val="Calibri"/>
        <family val="2"/>
        <scheme val="minor"/>
      </rPr>
      <t xml:space="preserve"> function is similar to addMarkers() function but additionally allows you to specify custom colors for the markers as well as icons from the Font Awesome, Bootstrap Glyphicons, and Ion icons icon libraries. The library argument has to be one of ‘ion’, ‘fa’, or ‘glyphicon’. The icon argument needs to be the name of any valid icon supported by the the respective library (w/o the prefix of the library name)</t>
    </r>
  </si>
  <si>
    <t>FUTURE VALUE FOR A SERIES OF CASH FLOW</t>
  </si>
  <si>
    <t>PESENT VALUE FOR A SERIES OF CASH FLOW</t>
  </si>
  <si>
    <t>CONCEPT - INTRREST RATES</t>
  </si>
  <si>
    <t>Interest Rates can be interpretesd as:</t>
  </si>
  <si>
    <t>3. Opportunity Cost</t>
  </si>
  <si>
    <t>2. Discount Rate -  This concept is calculated from Future Value (FV) of money by discounting it to its present value</t>
  </si>
  <si>
    <t>As an investor we can view an interest rate as a sum of multiple components:</t>
  </si>
  <si>
    <t>2. Inflation Premium (Expected annual inflation in the upcoming period) +</t>
  </si>
  <si>
    <t>1. Real Risk Free Interest Rate (Rate that you get on a security that has no risk and is extremly liquid, an assumption out here is there is no inflation) +</t>
  </si>
  <si>
    <t>3. Default risk premium (premium for risk of defaulting) +</t>
  </si>
  <si>
    <t>4. Liquidity Premium (can be converted to cash easily) +</t>
  </si>
  <si>
    <t>5. Maturity Premium (heigher maturity time period higher the risk hence higher interest rates)</t>
  </si>
  <si>
    <t>Sum of these two refered to as Nominal Risk-Free Rate OR Risk-Free Rate</t>
  </si>
  <si>
    <t>1. Required Rate of Return - Minimum rate an investor must receive to accept an investment</t>
  </si>
  <si>
    <t>CONCEPT - PERIOD</t>
  </si>
  <si>
    <t>A 3 year bond compounded quarterlly will give 12 periods (3 *4)</t>
  </si>
  <si>
    <t>Annually</t>
  </si>
  <si>
    <t>Semi-Annually</t>
  </si>
  <si>
    <t>Quarterly</t>
  </si>
  <si>
    <t>Daily</t>
  </si>
  <si>
    <t>Continuous</t>
  </si>
  <si>
    <t>e factor</t>
  </si>
  <si>
    <t>FUTURE VALUE FOR A SINGLE CASH FLOW [ANNUALLY, SEMI-ANNUALLY, QUATERLLY &amp; DAILY COMPOUNDING]</t>
  </si>
  <si>
    <t>FUTURE VALUE FOR A SINGLE CASH FLOW [CONTINUOUS]</t>
  </si>
  <si>
    <t>e</t>
  </si>
  <si>
    <t>Exponential factor</t>
  </si>
  <si>
    <t>Monthly</t>
  </si>
  <si>
    <t>Frequent compounding gives better/more return on investment.</t>
  </si>
  <si>
    <t>CONCEPT - STANDARD RATE Vs EFFECTIVE RATE</t>
  </si>
  <si>
    <t>Effective rate depends on the number of compounding period, The specified rate on a present value to calculate its future value is the standard rate.</t>
  </si>
  <si>
    <t>Greater the frequency of coumpounding --&gt; greater will be effective rate from standard rate</t>
  </si>
  <si>
    <t>When ther is discrete number of compounding periods</t>
  </si>
  <si>
    <t>EAR = Effective Annual Rate</t>
  </si>
  <si>
    <t>Periodic Interest Rate = Standard Rate</t>
  </si>
  <si>
    <t>m = Period</t>
  </si>
  <si>
    <t>When ther is continuous compounding periods</t>
  </si>
  <si>
    <t>CONCEPT - ANNUITY</t>
  </si>
  <si>
    <t>Annuity is a finite set of level sequential cash flows</t>
  </si>
  <si>
    <t>Ordinary Annuity - An annuity where the first cash flow orrurs one period from today</t>
  </si>
  <si>
    <t>Annuity Due - An annuity where the first cash flow occurs immediately</t>
  </si>
  <si>
    <t>Perpetuity - Set of level never ending sequential cash flowswith the first cash flow occuring one period from today.</t>
  </si>
  <si>
    <t>PRESENT VALUE OF PERPETUITY (For Equal Cash Flows) [Annuity Due]</t>
  </si>
  <si>
    <t>SOLVING FOR INTREST AND GROWTH RATES</t>
  </si>
  <si>
    <t>Future Value</t>
  </si>
  <si>
    <t>Time Period</t>
  </si>
  <si>
    <t>EXCEL</t>
  </si>
  <si>
    <t>SOLVING FORNUMBER OF PERIODS</t>
  </si>
  <si>
    <t>Period</t>
  </si>
  <si>
    <t>SIZE OF ANNUITY PAYMENT</t>
  </si>
  <si>
    <t>CONCEPT - PRESENT AND FUTURE VALUE EQUIVALANCE</t>
  </si>
  <si>
    <t>CONCEPT - CASH FLOW ADDITIVITY PRINCIPLE</t>
  </si>
  <si>
    <t>Annuity received at different periods can not be added like that they need to be discounted back to the present value and then added</t>
  </si>
  <si>
    <t>NET PRESENT VALUE</t>
  </si>
  <si>
    <t>NPV = -PRESENT VALUE OF INVESTMENT + PRESENT VALUE OF FUTURE CASH FLOWS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</si>
</sst>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409]* #,##0_ ;_-[$$-409]* \-#,##0\ ;_-[$$-409]* &quot;-&quot;??_ ;_-@_ "/>
    <numFmt numFmtId="165" formatCode="_-[$$-409]* #,##0.00_ ;_-[$$-409]* \-#,##0.00\ ;_-[$$-409]* &quot;-&quot;??_ ;_-@_ "/>
    <numFmt numFmtId="166" formatCode="0.0000"/>
    <numFmt numFmtId="171" formatCode="0.0"/>
    <numFmt numFmtId="172" formatCode="0.0%"/>
  </numFmts>
  <fonts count="32" x14ac:knownFonts="1">
    <font>
      <sz val="11"/>
      <color theme="1"/>
      <name val="Calibri"/>
      <family val="2"/>
      <scheme val="minor"/>
    </font>
    <font>
      <sz val="10"/>
      <color theme="1"/>
      <name val="Calibri Light"/>
      <family val="2"/>
      <scheme val="major"/>
    </font>
    <font>
      <b/>
      <sz val="10"/>
      <color theme="1"/>
      <name val="Calibri Light"/>
      <family val="2"/>
      <scheme val="major"/>
    </font>
    <font>
      <vertAlign val="subscript"/>
      <sz val="10"/>
      <color theme="1"/>
      <name val="Calibri Light"/>
      <family val="2"/>
      <scheme val="major"/>
    </font>
    <font>
      <sz val="11"/>
      <color theme="1"/>
      <name val="Calibri"/>
      <family val="2"/>
      <scheme val="minor"/>
    </font>
    <font>
      <b/>
      <sz val="11"/>
      <color theme="1"/>
      <name val="Calibri"/>
      <family val="2"/>
      <scheme val="minor"/>
    </font>
    <font>
      <b/>
      <sz val="13"/>
      <color theme="1"/>
      <name val="Calibri"/>
      <family val="2"/>
    </font>
    <font>
      <b/>
      <sz val="10"/>
      <color theme="1"/>
      <name val="Calibri"/>
      <family val="2"/>
    </font>
    <font>
      <sz val="10"/>
      <color rgb="FFFF0000"/>
      <name val="Calibri"/>
      <family val="2"/>
    </font>
    <font>
      <sz val="10"/>
      <color theme="5"/>
      <name val="Calibri"/>
      <family val="2"/>
    </font>
    <font>
      <sz val="10"/>
      <color theme="9" tint="-0.499984740745262"/>
      <name val="Calibri"/>
      <family val="2"/>
    </font>
    <font>
      <u/>
      <sz val="10"/>
      <color theme="10"/>
      <name val="Calibri"/>
      <family val="2"/>
    </font>
    <font>
      <b/>
      <i/>
      <sz val="10"/>
      <color theme="1"/>
      <name val="Calibri"/>
      <family val="2"/>
    </font>
    <font>
      <u/>
      <sz val="10"/>
      <color theme="10"/>
      <name val="Calibri Light"/>
      <family val="2"/>
      <scheme val="major"/>
    </font>
    <font>
      <u/>
      <sz val="10"/>
      <color theme="4" tint="-0.499984740745262"/>
      <name val="Calibri Light"/>
      <family val="2"/>
      <scheme val="major"/>
    </font>
    <font>
      <b/>
      <i/>
      <sz val="10"/>
      <color theme="1"/>
      <name val="Calibri Light"/>
      <family val="2"/>
      <scheme val="major"/>
    </font>
    <font>
      <u/>
      <sz val="10"/>
      <color theme="10"/>
      <name val="Calibri"/>
      <family val="2"/>
      <scheme val="minor"/>
    </font>
    <font>
      <sz val="10"/>
      <color theme="1"/>
      <name val="Calibri"/>
      <family val="2"/>
      <scheme val="minor"/>
    </font>
    <font>
      <b/>
      <sz val="10"/>
      <color theme="1"/>
      <name val="Calibri"/>
      <family val="2"/>
      <scheme val="minor"/>
    </font>
    <font>
      <i/>
      <u/>
      <sz val="10"/>
      <color theme="1"/>
      <name val="Calibri"/>
      <family val="2"/>
      <scheme val="minor"/>
    </font>
    <font>
      <b/>
      <sz val="10"/>
      <name val="Calibri"/>
      <family val="2"/>
      <scheme val="minor"/>
    </font>
    <font>
      <sz val="10"/>
      <name val="Calibri"/>
      <family val="2"/>
      <scheme val="minor"/>
    </font>
    <font>
      <b/>
      <sz val="10"/>
      <color theme="6" tint="-0.499984740745262"/>
      <name val="Calibri"/>
      <family val="2"/>
      <scheme val="minor"/>
    </font>
    <font>
      <b/>
      <i/>
      <u/>
      <sz val="10"/>
      <color theme="1"/>
      <name val="Calibri"/>
      <family val="2"/>
      <scheme val="minor"/>
    </font>
    <font>
      <b/>
      <sz val="10"/>
      <color theme="5"/>
      <name val="Calibri"/>
      <family val="2"/>
      <scheme val="minor"/>
    </font>
    <font>
      <b/>
      <i/>
      <sz val="10"/>
      <color theme="1"/>
      <name val="Calibri"/>
      <family val="2"/>
      <scheme val="minor"/>
    </font>
    <font>
      <b/>
      <u/>
      <sz val="10"/>
      <color theme="1"/>
      <name val="Calibri"/>
      <family val="2"/>
      <scheme val="minor"/>
    </font>
    <font>
      <b/>
      <sz val="11"/>
      <color theme="1"/>
      <name val="Bodoni MT"/>
      <family val="1"/>
    </font>
    <font>
      <b/>
      <sz val="11"/>
      <color theme="1"/>
      <name val="Calibri"/>
      <family val="2"/>
    </font>
    <font>
      <i/>
      <sz val="10"/>
      <color theme="1"/>
      <name val="Calibri"/>
      <family val="2"/>
      <scheme val="minor"/>
    </font>
    <font>
      <b/>
      <sz val="10"/>
      <color theme="9" tint="-0.499984740745262"/>
      <name val="Calibri"/>
      <family val="2"/>
      <scheme val="minor"/>
    </font>
    <font>
      <sz val="10"/>
      <color theme="5"/>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4" fillId="0" borderId="0" applyFont="0" applyFill="0" applyBorder="0" applyAlignment="0" applyProtection="0"/>
    <xf numFmtId="0" fontId="11" fillId="0" borderId="0" applyNumberFormat="0" applyFill="0" applyBorder="0" applyAlignment="0" applyProtection="0"/>
  </cellStyleXfs>
  <cellXfs count="75">
    <xf numFmtId="0" fontId="0" fillId="0" borderId="0" xfId="0"/>
    <xf numFmtId="0" fontId="1" fillId="0" borderId="0" xfId="0" applyFont="1"/>
    <xf numFmtId="0" fontId="1" fillId="0" borderId="1" xfId="0" applyFont="1" applyBorder="1"/>
    <xf numFmtId="0" fontId="1" fillId="0" borderId="0" xfId="0" applyFont="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6" fillId="0" borderId="0" xfId="0" applyFont="1"/>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1" fontId="0" fillId="0" borderId="0" xfId="0" applyNumberFormat="1"/>
    <xf numFmtId="0" fontId="8" fillId="0" borderId="0" xfId="0" applyFont="1"/>
    <xf numFmtId="164" fontId="9" fillId="0" borderId="0" xfId="0" applyNumberFormat="1" applyFont="1"/>
    <xf numFmtId="165" fontId="10" fillId="0" borderId="0" xfId="0" applyNumberFormat="1" applyFont="1"/>
    <xf numFmtId="0" fontId="9" fillId="0" borderId="0" xfId="0" applyFont="1"/>
    <xf numFmtId="9" fontId="9" fillId="0" borderId="0" xfId="0" applyNumberFormat="1" applyFont="1"/>
    <xf numFmtId="166" fontId="10" fillId="0" borderId="0" xfId="0" applyNumberFormat="1" applyFont="1"/>
    <xf numFmtId="164" fontId="10" fillId="0" borderId="0" xfId="0" applyNumberFormat="1" applyFont="1"/>
    <xf numFmtId="1" fontId="10" fillId="0" borderId="0" xfId="0" applyNumberFormat="1" applyFont="1" applyAlignment="1">
      <alignment horizontal="center" vertical="center"/>
    </xf>
    <xf numFmtId="10" fontId="9" fillId="0" borderId="0" xfId="0" applyNumberFormat="1" applyFont="1"/>
    <xf numFmtId="0" fontId="11" fillId="0" borderId="0" xfId="2"/>
    <xf numFmtId="0" fontId="11" fillId="0" borderId="0" xfId="2" applyAlignment="1">
      <alignment horizontal="left" vertical="center" wrapText="1"/>
    </xf>
    <xf numFmtId="0" fontId="13" fillId="0" borderId="0" xfId="2" applyFont="1" applyAlignment="1"/>
    <xf numFmtId="0" fontId="2" fillId="0" borderId="1" xfId="0" applyFont="1" applyBorder="1" applyAlignment="1">
      <alignment horizontal="left" vertical="center"/>
    </xf>
    <xf numFmtId="0" fontId="14" fillId="0" borderId="1" xfId="2" applyFont="1" applyBorder="1" applyAlignment="1">
      <alignment horizontal="left" vertical="center"/>
    </xf>
    <xf numFmtId="0" fontId="15" fillId="0" borderId="1" xfId="0" applyFont="1" applyBorder="1" applyAlignment="1">
      <alignment horizontal="left" vertical="center"/>
    </xf>
    <xf numFmtId="0" fontId="2" fillId="0" borderId="0" xfId="0" applyFont="1" applyAlignment="1"/>
    <xf numFmtId="0" fontId="1" fillId="0" borderId="0" xfId="0" applyFont="1" applyAlignment="1"/>
    <xf numFmtId="0" fontId="1" fillId="0" borderId="1" xfId="0" applyFont="1" applyBorder="1" applyAlignment="1">
      <alignment horizontal="left" vertical="center"/>
    </xf>
    <xf numFmtId="0" fontId="16" fillId="0" borderId="0" xfId="2" applyFont="1"/>
    <xf numFmtId="0" fontId="17" fillId="0" borderId="0" xfId="0" applyFont="1"/>
    <xf numFmtId="0" fontId="18" fillId="0" borderId="0" xfId="0" applyFont="1" applyAlignment="1">
      <alignment horizontal="center" vertical="center"/>
    </xf>
    <xf numFmtId="0" fontId="17" fillId="2" borderId="0" xfId="0" applyFont="1" applyFill="1" applyAlignment="1"/>
    <xf numFmtId="0" fontId="17" fillId="0" borderId="0" xfId="0" applyFont="1" applyAlignment="1"/>
    <xf numFmtId="0" fontId="17" fillId="0" borderId="0" xfId="0" applyFont="1" applyAlignment="1">
      <alignment horizontal="left" vertical="center"/>
    </xf>
    <xf numFmtId="0" fontId="18" fillId="0" borderId="0" xfId="0" applyFont="1" applyAlignment="1"/>
    <xf numFmtId="0" fontId="18" fillId="0" borderId="0" xfId="0" applyFont="1" applyAlignment="1">
      <alignment horizontal="left" vertical="center"/>
    </xf>
    <xf numFmtId="0" fontId="17" fillId="0" borderId="0" xfId="0" applyFont="1" applyAlignment="1">
      <alignment horizontal="left" vertical="center" indent="1"/>
    </xf>
    <xf numFmtId="0" fontId="19" fillId="0" borderId="0" xfId="0" applyFont="1" applyAlignment="1">
      <alignment horizontal="left" indent="1"/>
    </xf>
    <xf numFmtId="0" fontId="17" fillId="0" borderId="0" xfId="0" applyFont="1" applyAlignment="1">
      <alignment horizontal="left" vertical="center" indent="2"/>
    </xf>
    <xf numFmtId="0" fontId="17" fillId="0" borderId="0" xfId="0" applyFont="1" applyAlignment="1">
      <alignment horizontal="left" indent="2"/>
    </xf>
    <xf numFmtId="0" fontId="17" fillId="2" borderId="0" xfId="0" applyFont="1" applyFill="1"/>
    <xf numFmtId="0" fontId="18" fillId="0" borderId="0" xfId="0" applyFont="1" applyAlignment="1">
      <alignment horizontal="center"/>
    </xf>
    <xf numFmtId="0" fontId="18" fillId="0" borderId="0" xfId="0" applyFont="1"/>
    <xf numFmtId="0" fontId="18" fillId="0" borderId="0" xfId="0" applyFont="1" applyAlignment="1">
      <alignment horizontal="left" indent="1"/>
    </xf>
    <xf numFmtId="0" fontId="17" fillId="0" borderId="0" xfId="0" applyFont="1" applyAlignment="1">
      <alignment horizontal="center" vertical="center"/>
    </xf>
    <xf numFmtId="0" fontId="18" fillId="0" borderId="0" xfId="0" applyFont="1" applyAlignment="1">
      <alignment horizontal="left" vertical="center" wrapText="1"/>
    </xf>
    <xf numFmtId="0" fontId="20" fillId="0" borderId="1" xfId="0" applyFont="1" applyBorder="1" applyAlignment="1">
      <alignment horizontal="center" vertical="center"/>
    </xf>
    <xf numFmtId="0" fontId="21" fillId="0" borderId="1" xfId="0" applyFont="1" applyBorder="1" applyAlignment="1">
      <alignment horizontal="left" vertical="center"/>
    </xf>
    <xf numFmtId="0" fontId="21" fillId="0" borderId="0" xfId="0" applyFont="1"/>
    <xf numFmtId="0" fontId="17" fillId="0" borderId="0" xfId="0" applyFont="1" applyAlignment="1">
      <alignment horizontal="left" vertical="center" wrapText="1" indent="2"/>
    </xf>
    <xf numFmtId="0" fontId="17" fillId="0" borderId="0" xfId="0" applyFont="1" applyAlignment="1">
      <alignment horizontal="left"/>
    </xf>
    <xf numFmtId="0" fontId="22" fillId="0" borderId="0" xfId="0" applyFont="1"/>
    <xf numFmtId="0" fontId="23" fillId="0" borderId="0" xfId="0" applyFont="1"/>
    <xf numFmtId="0" fontId="17" fillId="0" borderId="0" xfId="0" applyFont="1" applyAlignment="1">
      <alignment horizontal="left"/>
    </xf>
    <xf numFmtId="0" fontId="17" fillId="0" borderId="0" xfId="0" applyFont="1" applyAlignment="1">
      <alignment horizontal="left" wrapText="1"/>
    </xf>
    <xf numFmtId="0" fontId="17" fillId="0" borderId="0" xfId="0" applyFont="1" applyAlignment="1">
      <alignment horizontal="left" vertical="center" wrapText="1"/>
    </xf>
    <xf numFmtId="0" fontId="5" fillId="0" borderId="0" xfId="0" applyFont="1" applyAlignment="1">
      <alignment horizontal="center" vertical="center"/>
    </xf>
    <xf numFmtId="1" fontId="5" fillId="0" borderId="0" xfId="0" applyNumberFormat="1" applyFont="1" applyAlignment="1">
      <alignment horizontal="center" vertical="center"/>
    </xf>
    <xf numFmtId="0" fontId="27" fillId="0" borderId="0" xfId="0" applyFont="1" applyAlignment="1">
      <alignment horizontal="left" vertical="center"/>
    </xf>
    <xf numFmtId="165" fontId="17" fillId="0" borderId="0" xfId="0" applyNumberFormat="1" applyFont="1"/>
    <xf numFmtId="171" fontId="18" fillId="0" borderId="0" xfId="0" applyNumberFormat="1" applyFont="1" applyAlignment="1">
      <alignment horizontal="center" vertical="center"/>
    </xf>
    <xf numFmtId="1" fontId="18" fillId="0" borderId="0" xfId="0" applyNumberFormat="1" applyFont="1" applyAlignment="1">
      <alignment horizontal="center" vertical="center"/>
    </xf>
    <xf numFmtId="0" fontId="17" fillId="0" borderId="0" xfId="0" applyFont="1" applyAlignment="1">
      <alignment horizontal="left" indent="1"/>
    </xf>
    <xf numFmtId="0" fontId="28" fillId="0" borderId="0" xfId="0" applyFont="1"/>
    <xf numFmtId="0" fontId="12" fillId="0" borderId="0" xfId="0" applyFont="1" applyAlignment="1">
      <alignment horizontal="center" vertical="center"/>
    </xf>
    <xf numFmtId="0" fontId="10" fillId="0" borderId="0" xfId="0" applyFont="1"/>
    <xf numFmtId="172" fontId="9" fillId="0" borderId="0" xfId="0" applyNumberFormat="1" applyFont="1"/>
    <xf numFmtId="0" fontId="29" fillId="0" borderId="0" xfId="0" applyFont="1"/>
    <xf numFmtId="0" fontId="29" fillId="0" borderId="0" xfId="0" applyFont="1" applyAlignment="1">
      <alignment horizontal="left" indent="1"/>
    </xf>
    <xf numFmtId="0" fontId="25" fillId="0" borderId="0" xfId="0" applyFont="1" applyAlignment="1">
      <alignment horizontal="left" vertical="center"/>
    </xf>
    <xf numFmtId="0" fontId="25" fillId="0" borderId="0" xfId="0" applyFont="1"/>
    <xf numFmtId="9" fontId="30" fillId="0" borderId="0" xfId="1" applyFont="1"/>
    <xf numFmtId="2" fontId="30" fillId="0" borderId="0" xfId="1" applyNumberFormat="1" applyFont="1"/>
    <xf numFmtId="0" fontId="31" fillId="0" borderId="0" xfId="0" applyFont="1"/>
  </cellXfs>
  <cellStyles count="3">
    <cellStyle name="Hyperlink" xfId="2" builtinId="8"/>
    <cellStyle name="Normal" xfId="0" builtinId="0"/>
    <cellStyle name="Percent"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10</xdr:col>
      <xdr:colOff>476250</xdr:colOff>
      <xdr:row>31</xdr:row>
      <xdr:rowOff>9524</xdr:rowOff>
    </xdr:from>
    <xdr:ext cx="5067300" cy="419101"/>
    <mc:AlternateContent xmlns:mc="http://schemas.openxmlformats.org/markup-compatibility/2006">
      <mc:Choice xmlns:a14="http://schemas.microsoft.com/office/drawing/2010/main" Requires="a14">
        <xdr:sp macro="" textlink="">
          <xdr:nvSpPr>
            <xdr:cNvPr id="2" name="TextBox 1"/>
            <xdr:cNvSpPr txBox="1"/>
          </xdr:nvSpPr>
          <xdr:spPr>
            <a:xfrm>
              <a:off x="7343775" y="3305174"/>
              <a:ext cx="5067300" cy="4191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sSub>
                    <m:sSubPr>
                      <m:ctrlPr>
                        <a:rPr lang="en-IN" sz="1100" b="1" i="1">
                          <a:latin typeface="Cambria Math" panose="02040503050406030204" pitchFamily="18" charset="0"/>
                        </a:rPr>
                      </m:ctrlPr>
                    </m:sSubPr>
                    <m:e>
                      <m:r>
                        <a:rPr lang="en-US" sz="1100" b="1" i="1">
                          <a:latin typeface="Cambria Math" panose="02040503050406030204" pitchFamily="18" charset="0"/>
                        </a:rPr>
                        <m:t>𝑭𝑽</m:t>
                      </m:r>
                    </m:e>
                    <m:sub>
                      <m:r>
                        <a:rPr lang="en-US" sz="1100" b="1" i="1">
                          <a:latin typeface="Cambria Math" panose="02040503050406030204" pitchFamily="18" charset="0"/>
                        </a:rPr>
                        <m:t>𝑵</m:t>
                      </m:r>
                    </m:sub>
                  </m:sSub>
                  <m:r>
                    <a:rPr lang="en-US" sz="1100" b="1" i="1">
                      <a:latin typeface="Cambria Math" panose="02040503050406030204" pitchFamily="18" charset="0"/>
                    </a:rPr>
                    <m:t>=</m:t>
                  </m:r>
                  <m:r>
                    <a:rPr lang="en-US" sz="1100" b="1" i="1">
                      <a:latin typeface="Cambria Math" panose="02040503050406030204" pitchFamily="18" charset="0"/>
                    </a:rPr>
                    <m:t>𝑷𝑽</m:t>
                  </m:r>
                  <m:sSup>
                    <m:sSupPr>
                      <m:ctrlPr>
                        <a:rPr lang="en-US" sz="1100" b="1" i="1">
                          <a:latin typeface="Cambria Math" panose="02040503050406030204" pitchFamily="18" charset="0"/>
                        </a:rPr>
                      </m:ctrlPr>
                    </m:sSupPr>
                    <m:e>
                      <m:r>
                        <a:rPr lang="en-US" sz="1100" b="1" i="1">
                          <a:latin typeface="Cambria Math" panose="02040503050406030204" pitchFamily="18" charset="0"/>
                        </a:rPr>
                        <m:t> </m:t>
                      </m:r>
                      <m:d>
                        <m:dPr>
                          <m:ctrlPr>
                            <a:rPr lang="en-US" sz="1100" b="1" i="1">
                              <a:latin typeface="Cambria Math" panose="02040503050406030204" pitchFamily="18" charset="0"/>
                            </a:rPr>
                          </m:ctrlPr>
                        </m:dPr>
                        <m:e>
                          <m:r>
                            <a:rPr lang="en-US" sz="1100" b="1" i="1">
                              <a:latin typeface="Cambria Math" panose="02040503050406030204" pitchFamily="18" charset="0"/>
                            </a:rPr>
                            <m:t>𝟏</m:t>
                          </m:r>
                          <m:r>
                            <a:rPr lang="en-US" sz="1100" b="1" i="1">
                              <a:latin typeface="Cambria Math" panose="02040503050406030204" pitchFamily="18" charset="0"/>
                            </a:rPr>
                            <m:t>+</m:t>
                          </m:r>
                          <m:f>
                            <m:fPr>
                              <m:ctrlPr>
                                <a:rPr lang="en-US" sz="1100" b="1" i="1">
                                  <a:latin typeface="Cambria Math" panose="02040503050406030204" pitchFamily="18" charset="0"/>
                                </a:rPr>
                              </m:ctrlPr>
                            </m:fPr>
                            <m:num>
                              <m:r>
                                <a:rPr lang="en-US" sz="1100" b="1" i="1">
                                  <a:latin typeface="Cambria Math" panose="02040503050406030204" pitchFamily="18" charset="0"/>
                                </a:rPr>
                                <m:t>𝒓</m:t>
                              </m:r>
                            </m:num>
                            <m:den>
                              <m:r>
                                <a:rPr lang="en-US" sz="1100" b="1" i="1">
                                  <a:latin typeface="Cambria Math" panose="02040503050406030204" pitchFamily="18" charset="0"/>
                                </a:rPr>
                                <m:t>𝒎</m:t>
                              </m:r>
                            </m:den>
                          </m:f>
                        </m:e>
                      </m:d>
                    </m:e>
                    <m:sup>
                      <m:r>
                        <a:rPr lang="en-US" sz="1100" b="1" i="1">
                          <a:latin typeface="Cambria Math" panose="02040503050406030204" pitchFamily="18" charset="0"/>
                        </a:rPr>
                        <m:t>𝑵</m:t>
                      </m:r>
                      <m:r>
                        <a:rPr lang="en-US" sz="1100" b="1" i="1">
                          <a:latin typeface="Cambria Math" panose="02040503050406030204" pitchFamily="18" charset="0"/>
                        </a:rPr>
                        <m:t> ∗ </m:t>
                      </m:r>
                      <m:r>
                        <a:rPr lang="en-US" sz="1100" b="1" i="1">
                          <a:latin typeface="Cambria Math" panose="02040503050406030204" pitchFamily="18" charset="0"/>
                        </a:rPr>
                        <m:t>𝒎</m:t>
                      </m:r>
                    </m:sup>
                  </m:sSup>
                </m:oMath>
              </a14:m>
              <a:r>
                <a:rPr lang="en-IN" sz="1100" b="1"/>
                <a:t>= </a:t>
              </a:r>
              <a:r>
                <a:rPr lang="en-IN" sz="1100" b="0">
                  <a:solidFill>
                    <a:schemeClr val="tx1"/>
                  </a:solidFill>
                  <a:effectLst/>
                  <a:latin typeface="+mn-lt"/>
                  <a:ea typeface="+mn-ea"/>
                  <a:cs typeface="+mn-cs"/>
                </a:rPr>
                <a:t>With Compounding frequency</a:t>
              </a:r>
              <a:endParaRPr lang="en-IN" sz="1100" b="1"/>
            </a:p>
          </xdr:txBody>
        </xdr:sp>
      </mc:Choice>
      <mc:Fallback>
        <xdr:sp macro="" textlink="">
          <xdr:nvSpPr>
            <xdr:cNvPr id="2" name="TextBox 1"/>
            <xdr:cNvSpPr txBox="1"/>
          </xdr:nvSpPr>
          <xdr:spPr>
            <a:xfrm>
              <a:off x="7343775" y="3305174"/>
              <a:ext cx="5067300" cy="4191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IN" sz="1100" b="1" i="0">
                  <a:latin typeface="Cambria Math" panose="02040503050406030204" pitchFamily="18" charset="0"/>
                </a:rPr>
                <a:t>〖</a:t>
              </a:r>
              <a:r>
                <a:rPr lang="en-US" sz="1100" b="1" i="0">
                  <a:latin typeface="Cambria Math" panose="02040503050406030204" pitchFamily="18" charset="0"/>
                </a:rPr>
                <a:t>𝑭𝑽</a:t>
              </a:r>
              <a:r>
                <a:rPr lang="en-IN" sz="1100" b="1" i="0">
                  <a:latin typeface="Cambria Math" panose="02040503050406030204" pitchFamily="18" charset="0"/>
                </a:rPr>
                <a:t>〗_</a:t>
              </a:r>
              <a:r>
                <a:rPr lang="en-US" sz="1100" b="1" i="0">
                  <a:latin typeface="Cambria Math" panose="02040503050406030204" pitchFamily="18" charset="0"/>
                </a:rPr>
                <a:t>𝑵=𝑷𝑽〖 (𝟏+𝒓/𝒎)〗^(𝑵 ∗ 𝒎)</a:t>
              </a:r>
              <a:r>
                <a:rPr lang="en-IN" sz="1100" b="1"/>
                <a:t>= </a:t>
              </a:r>
              <a:r>
                <a:rPr lang="en-IN" sz="1100" b="0">
                  <a:solidFill>
                    <a:schemeClr val="tx1"/>
                  </a:solidFill>
                  <a:effectLst/>
                  <a:latin typeface="+mn-lt"/>
                  <a:ea typeface="+mn-ea"/>
                  <a:cs typeface="+mn-cs"/>
                </a:rPr>
                <a:t>With Compounding frequency</a:t>
              </a:r>
              <a:endParaRPr lang="en-IN" sz="1100" b="1"/>
            </a:p>
          </xdr:txBody>
        </xdr:sp>
      </mc:Fallback>
    </mc:AlternateContent>
    <xdr:clientData/>
  </xdr:oneCellAnchor>
  <xdr:oneCellAnchor>
    <xdr:from>
      <xdr:col>10</xdr:col>
      <xdr:colOff>504824</xdr:colOff>
      <xdr:row>29</xdr:row>
      <xdr:rowOff>19050</xdr:rowOff>
    </xdr:from>
    <xdr:ext cx="4505325" cy="247650"/>
    <mc:AlternateContent xmlns:mc="http://schemas.openxmlformats.org/markup-compatibility/2006">
      <mc:Choice xmlns:a14="http://schemas.microsoft.com/office/drawing/2010/main" Requires="a14">
        <xdr:sp macro="" textlink="">
          <xdr:nvSpPr>
            <xdr:cNvPr id="3" name="TextBox 2"/>
            <xdr:cNvSpPr txBox="1"/>
          </xdr:nvSpPr>
          <xdr:spPr>
            <a:xfrm>
              <a:off x="7372349" y="2990850"/>
              <a:ext cx="45053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sSub>
                    <m:sSubPr>
                      <m:ctrlPr>
                        <a:rPr lang="en-IN" sz="1100" b="1" i="1">
                          <a:latin typeface="Cambria Math" panose="02040503050406030204" pitchFamily="18" charset="0"/>
                        </a:rPr>
                      </m:ctrlPr>
                    </m:sSubPr>
                    <m:e>
                      <m:r>
                        <a:rPr lang="en-US" sz="1100" b="1" i="1">
                          <a:latin typeface="Cambria Math" panose="02040503050406030204" pitchFamily="18" charset="0"/>
                        </a:rPr>
                        <m:t>𝑭𝑽</m:t>
                      </m:r>
                    </m:e>
                    <m:sub>
                      <m:r>
                        <a:rPr lang="en-US" sz="1100" b="1" i="1">
                          <a:latin typeface="Cambria Math" panose="02040503050406030204" pitchFamily="18" charset="0"/>
                        </a:rPr>
                        <m:t>𝑵</m:t>
                      </m:r>
                    </m:sub>
                  </m:sSub>
                  <m:r>
                    <a:rPr lang="en-US" sz="1100" b="1" i="1">
                      <a:latin typeface="Cambria Math" panose="02040503050406030204" pitchFamily="18" charset="0"/>
                    </a:rPr>
                    <m:t>=</m:t>
                  </m:r>
                  <m:r>
                    <a:rPr lang="en-US" sz="1100" b="1" i="1">
                      <a:latin typeface="Cambria Math" panose="02040503050406030204" pitchFamily="18" charset="0"/>
                    </a:rPr>
                    <m:t>𝑷𝑽</m:t>
                  </m:r>
                  <m:sSup>
                    <m:sSupPr>
                      <m:ctrlPr>
                        <a:rPr lang="en-US" sz="1100" b="1" i="1">
                          <a:latin typeface="Cambria Math" panose="02040503050406030204" pitchFamily="18" charset="0"/>
                        </a:rPr>
                      </m:ctrlPr>
                    </m:sSupPr>
                    <m:e>
                      <m:r>
                        <a:rPr lang="en-US" sz="1100" b="1" i="1">
                          <a:latin typeface="Cambria Math" panose="02040503050406030204" pitchFamily="18" charset="0"/>
                        </a:rPr>
                        <m:t> </m:t>
                      </m:r>
                      <m:d>
                        <m:dPr>
                          <m:ctrlPr>
                            <a:rPr lang="en-US" sz="1100" b="1" i="1">
                              <a:latin typeface="Cambria Math" panose="02040503050406030204" pitchFamily="18" charset="0"/>
                            </a:rPr>
                          </m:ctrlPr>
                        </m:dPr>
                        <m:e>
                          <m:r>
                            <a:rPr lang="en-US" sz="1100" b="1" i="1">
                              <a:latin typeface="Cambria Math" panose="02040503050406030204" pitchFamily="18" charset="0"/>
                            </a:rPr>
                            <m:t>𝟏</m:t>
                          </m:r>
                          <m:r>
                            <a:rPr lang="en-US" sz="1100" b="1" i="1">
                              <a:latin typeface="Cambria Math" panose="02040503050406030204" pitchFamily="18" charset="0"/>
                            </a:rPr>
                            <m:t>+</m:t>
                          </m:r>
                          <m:r>
                            <a:rPr lang="en-US" sz="1100" b="1" i="1">
                              <a:latin typeface="Cambria Math" panose="02040503050406030204" pitchFamily="18" charset="0"/>
                            </a:rPr>
                            <m:t>𝒓</m:t>
                          </m:r>
                        </m:e>
                      </m:d>
                    </m:e>
                    <m:sup>
                      <m:r>
                        <a:rPr lang="en-US" sz="1100" b="1" i="1">
                          <a:latin typeface="Cambria Math" panose="02040503050406030204" pitchFamily="18" charset="0"/>
                        </a:rPr>
                        <m:t>𝑵</m:t>
                      </m:r>
                    </m:sup>
                  </m:sSup>
                </m:oMath>
              </a14:m>
              <a:r>
                <a:rPr lang="en-IN" sz="1100" b="1"/>
                <a:t> = </a:t>
              </a:r>
              <a:r>
                <a:rPr lang="en-IN" sz="1100" b="0"/>
                <a:t>With no Compounding frequency i.e. simple yearly</a:t>
              </a:r>
            </a:p>
          </xdr:txBody>
        </xdr:sp>
      </mc:Choice>
      <mc:Fallback>
        <xdr:sp macro="" textlink="">
          <xdr:nvSpPr>
            <xdr:cNvPr id="3" name="TextBox 2"/>
            <xdr:cNvSpPr txBox="1"/>
          </xdr:nvSpPr>
          <xdr:spPr>
            <a:xfrm>
              <a:off x="7372349" y="2990850"/>
              <a:ext cx="45053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IN" sz="1100" b="1" i="0">
                  <a:latin typeface="Cambria Math" panose="02040503050406030204" pitchFamily="18" charset="0"/>
                </a:rPr>
                <a:t>〖</a:t>
              </a:r>
              <a:r>
                <a:rPr lang="en-US" sz="1100" b="1" i="0">
                  <a:latin typeface="Cambria Math" panose="02040503050406030204" pitchFamily="18" charset="0"/>
                </a:rPr>
                <a:t>𝑭𝑽</a:t>
              </a:r>
              <a:r>
                <a:rPr lang="en-IN" sz="1100" b="1" i="0">
                  <a:latin typeface="Cambria Math" panose="02040503050406030204" pitchFamily="18" charset="0"/>
                </a:rPr>
                <a:t>〗_</a:t>
              </a:r>
              <a:r>
                <a:rPr lang="en-US" sz="1100" b="1" i="0">
                  <a:latin typeface="Cambria Math" panose="02040503050406030204" pitchFamily="18" charset="0"/>
                </a:rPr>
                <a:t>𝑵=𝑷𝑽〖 (𝟏+𝒓)〗^𝑵</a:t>
              </a:r>
              <a:r>
                <a:rPr lang="en-IN" sz="1100" b="1"/>
                <a:t> = </a:t>
              </a:r>
              <a:r>
                <a:rPr lang="en-IN" sz="1100" b="0"/>
                <a:t>With no Compounding frequency i.e. simple yearly</a:t>
              </a:r>
            </a:p>
          </xdr:txBody>
        </xdr:sp>
      </mc:Fallback>
    </mc:AlternateContent>
    <xdr:clientData/>
  </xdr:oneCellAnchor>
  <xdr:oneCellAnchor>
    <xdr:from>
      <xdr:col>10</xdr:col>
      <xdr:colOff>228599</xdr:colOff>
      <xdr:row>37</xdr:row>
      <xdr:rowOff>28575</xdr:rowOff>
    </xdr:from>
    <xdr:ext cx="1419225" cy="200026"/>
    <mc:AlternateContent xmlns:mc="http://schemas.openxmlformats.org/markup-compatibility/2006">
      <mc:Choice xmlns:a14="http://schemas.microsoft.com/office/drawing/2010/main" Requires="a14">
        <xdr:sp macro="" textlink="">
          <xdr:nvSpPr>
            <xdr:cNvPr id="4" name="TextBox 3"/>
            <xdr:cNvSpPr txBox="1"/>
          </xdr:nvSpPr>
          <xdr:spPr>
            <a:xfrm>
              <a:off x="7219949" y="5648325"/>
              <a:ext cx="1419225" cy="200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Para xmlns:m="http://schemas.openxmlformats.org/officeDocument/2006/math">
                  <m:oMathParaPr>
                    <m:jc m:val="centerGroup"/>
                  </m:oMathParaPr>
                  <m:oMath xmlns:m="http://schemas.openxmlformats.org/officeDocument/2006/math">
                    <m:sSub>
                      <m:sSubPr>
                        <m:ctrlPr>
                          <a:rPr lang="en-IN" sz="1100" b="1" i="1">
                            <a:latin typeface="Cambria Math" panose="02040503050406030204" pitchFamily="18" charset="0"/>
                          </a:rPr>
                        </m:ctrlPr>
                      </m:sSubPr>
                      <m:e>
                        <m:r>
                          <a:rPr lang="en-US" sz="1100" b="1" i="1">
                            <a:latin typeface="Cambria Math" panose="02040503050406030204" pitchFamily="18" charset="0"/>
                          </a:rPr>
                          <m:t>𝑭𝑽</m:t>
                        </m:r>
                      </m:e>
                      <m:sub>
                        <m:r>
                          <a:rPr lang="en-US" sz="1100" b="1" i="1">
                            <a:latin typeface="Cambria Math" panose="02040503050406030204" pitchFamily="18" charset="0"/>
                          </a:rPr>
                          <m:t>𝑵</m:t>
                        </m:r>
                      </m:sub>
                    </m:sSub>
                    <m:r>
                      <a:rPr lang="en-US" sz="1100" b="1" i="1">
                        <a:latin typeface="Cambria Math" panose="02040503050406030204" pitchFamily="18" charset="0"/>
                      </a:rPr>
                      <m:t>=</m:t>
                    </m:r>
                    <m:r>
                      <a:rPr lang="en-US" sz="1100" b="1" i="1">
                        <a:latin typeface="Cambria Math" panose="02040503050406030204" pitchFamily="18" charset="0"/>
                      </a:rPr>
                      <m:t>𝑷𝑽</m:t>
                    </m:r>
                    <m:sSup>
                      <m:sSupPr>
                        <m:ctrlPr>
                          <a:rPr lang="en-US" sz="1100" b="1" i="1">
                            <a:latin typeface="Cambria Math" panose="02040503050406030204" pitchFamily="18" charset="0"/>
                          </a:rPr>
                        </m:ctrlPr>
                      </m:sSupPr>
                      <m:e>
                        <m:r>
                          <a:rPr lang="en-US" sz="1100" b="1" i="1">
                            <a:latin typeface="Cambria Math" panose="02040503050406030204" pitchFamily="18" charset="0"/>
                          </a:rPr>
                          <m:t>𝒆</m:t>
                        </m:r>
                      </m:e>
                      <m:sup>
                        <m:r>
                          <a:rPr lang="en-US" sz="1100" b="1" i="1">
                            <a:latin typeface="Cambria Math" panose="02040503050406030204" pitchFamily="18" charset="0"/>
                          </a:rPr>
                          <m:t>𝒓</m:t>
                        </m:r>
                        <m:r>
                          <a:rPr lang="en-US" sz="1100" b="1" i="1">
                            <a:latin typeface="Cambria Math" panose="02040503050406030204" pitchFamily="18" charset="0"/>
                          </a:rPr>
                          <m:t> ∗ </m:t>
                        </m:r>
                        <m:r>
                          <a:rPr lang="en-US" sz="1100" b="1" i="1">
                            <a:latin typeface="Cambria Math" panose="02040503050406030204" pitchFamily="18" charset="0"/>
                          </a:rPr>
                          <m:t>𝑵</m:t>
                        </m:r>
                      </m:sup>
                    </m:sSup>
                  </m:oMath>
                </m:oMathPara>
              </a14:m>
              <a:endParaRPr lang="en-IN" sz="1100" b="1"/>
            </a:p>
          </xdr:txBody>
        </xdr:sp>
      </mc:Choice>
      <mc:Fallback>
        <xdr:sp macro="" textlink="">
          <xdr:nvSpPr>
            <xdr:cNvPr id="4" name="TextBox 3"/>
            <xdr:cNvSpPr txBox="1"/>
          </xdr:nvSpPr>
          <xdr:spPr>
            <a:xfrm>
              <a:off x="7219949" y="5648325"/>
              <a:ext cx="1419225" cy="200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IN" sz="1100" b="1" i="0">
                  <a:latin typeface="Cambria Math" panose="02040503050406030204" pitchFamily="18" charset="0"/>
                </a:rPr>
                <a:t>〖</a:t>
              </a:r>
              <a:r>
                <a:rPr lang="en-US" sz="1100" b="1" i="0">
                  <a:latin typeface="Cambria Math" panose="02040503050406030204" pitchFamily="18" charset="0"/>
                </a:rPr>
                <a:t>𝑭𝑽</a:t>
              </a:r>
              <a:r>
                <a:rPr lang="en-IN" sz="1100" b="1" i="0">
                  <a:latin typeface="Cambria Math" panose="02040503050406030204" pitchFamily="18" charset="0"/>
                </a:rPr>
                <a:t>〗_</a:t>
              </a:r>
              <a:r>
                <a:rPr lang="en-US" sz="1100" b="1" i="0">
                  <a:latin typeface="Cambria Math" panose="02040503050406030204" pitchFamily="18" charset="0"/>
                </a:rPr>
                <a:t>𝑵=𝑷𝑽𝒆^(𝒓 ∗ 𝑵)</a:t>
              </a:r>
              <a:endParaRPr lang="en-IN" sz="1100" b="1"/>
            </a:p>
          </xdr:txBody>
        </xdr:sp>
      </mc:Fallback>
    </mc:AlternateContent>
    <xdr:clientData/>
  </xdr:oneCellAnchor>
  <xdr:oneCellAnchor>
    <xdr:from>
      <xdr:col>1</xdr:col>
      <xdr:colOff>228600</xdr:colOff>
      <xdr:row>44</xdr:row>
      <xdr:rowOff>142875</xdr:rowOff>
    </xdr:from>
    <xdr:ext cx="2700932" cy="172227"/>
    <mc:AlternateContent xmlns:mc="http://schemas.openxmlformats.org/markup-compatibility/2006">
      <mc:Choice xmlns:a14="http://schemas.microsoft.com/office/drawing/2010/main" Requires="a14">
        <xdr:sp macro="" textlink="">
          <xdr:nvSpPr>
            <xdr:cNvPr id="6" name="TextBox 5"/>
            <xdr:cNvSpPr txBox="1"/>
          </xdr:nvSpPr>
          <xdr:spPr>
            <a:xfrm>
              <a:off x="466725" y="7467600"/>
              <a:ext cx="27009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b="1" i="1">
                        <a:latin typeface="Cambria Math" panose="02040503050406030204" pitchFamily="18" charset="0"/>
                      </a:rPr>
                      <m:t>𝑬𝑨𝑹</m:t>
                    </m:r>
                    <m:r>
                      <a:rPr lang="en-US" sz="1100" b="1" i="1">
                        <a:latin typeface="Cambria Math" panose="02040503050406030204" pitchFamily="18" charset="0"/>
                      </a:rPr>
                      <m:t>=</m:t>
                    </m:r>
                    <m:sSup>
                      <m:sSupPr>
                        <m:ctrlPr>
                          <a:rPr lang="en-US" sz="1100" b="1" i="1">
                            <a:latin typeface="Cambria Math" panose="02040503050406030204" pitchFamily="18" charset="0"/>
                          </a:rPr>
                        </m:ctrlPr>
                      </m:sSupPr>
                      <m:e>
                        <m:d>
                          <m:dPr>
                            <m:ctrlPr>
                              <a:rPr lang="en-US" sz="1100" b="1" i="1">
                                <a:latin typeface="Cambria Math" panose="02040503050406030204" pitchFamily="18" charset="0"/>
                              </a:rPr>
                            </m:ctrlPr>
                          </m:dPr>
                          <m:e>
                            <m:r>
                              <a:rPr lang="en-US" sz="1100" b="1" i="1">
                                <a:latin typeface="Cambria Math" panose="02040503050406030204" pitchFamily="18" charset="0"/>
                              </a:rPr>
                              <m:t>𝟏</m:t>
                            </m:r>
                            <m:r>
                              <a:rPr lang="en-US" sz="1100" b="1" i="1">
                                <a:latin typeface="Cambria Math" panose="02040503050406030204" pitchFamily="18" charset="0"/>
                              </a:rPr>
                              <m:t>+</m:t>
                            </m:r>
                            <m:r>
                              <a:rPr lang="en-US" sz="1100" b="1" i="1">
                                <a:latin typeface="Cambria Math" panose="02040503050406030204" pitchFamily="18" charset="0"/>
                              </a:rPr>
                              <m:t>𝑷𝒆𝒓𝒊𝒐𝒅𝒊𝒄</m:t>
                            </m:r>
                            <m:r>
                              <a:rPr lang="en-US" sz="1100" b="1" i="1">
                                <a:latin typeface="Cambria Math" panose="02040503050406030204" pitchFamily="18" charset="0"/>
                              </a:rPr>
                              <m:t> </m:t>
                            </m:r>
                            <m:r>
                              <a:rPr lang="en-US" sz="1100" b="1" i="1">
                                <a:latin typeface="Cambria Math" panose="02040503050406030204" pitchFamily="18" charset="0"/>
                              </a:rPr>
                              <m:t>𝑰𝒏𝒕𝒓𝒆𝒔𝒕</m:t>
                            </m:r>
                            <m:r>
                              <a:rPr lang="en-US" sz="1100" b="1" i="1">
                                <a:latin typeface="Cambria Math" panose="02040503050406030204" pitchFamily="18" charset="0"/>
                              </a:rPr>
                              <m:t> </m:t>
                            </m:r>
                            <m:r>
                              <a:rPr lang="en-US" sz="1100" b="1" i="1">
                                <a:latin typeface="Cambria Math" panose="02040503050406030204" pitchFamily="18" charset="0"/>
                              </a:rPr>
                              <m:t>𝑹𝒂𝒕𝒆</m:t>
                            </m:r>
                          </m:e>
                        </m:d>
                      </m:e>
                      <m:sup>
                        <m:r>
                          <a:rPr lang="en-US" sz="1100" b="1" i="1">
                            <a:latin typeface="Cambria Math" panose="02040503050406030204" pitchFamily="18" charset="0"/>
                          </a:rPr>
                          <m:t>𝒎</m:t>
                        </m:r>
                      </m:sup>
                    </m:sSup>
                    <m:r>
                      <a:rPr lang="en-US" sz="1100" b="1" i="1">
                        <a:latin typeface="Cambria Math" panose="02040503050406030204" pitchFamily="18" charset="0"/>
                      </a:rPr>
                      <m:t>−</m:t>
                    </m:r>
                    <m:r>
                      <a:rPr lang="en-US" sz="1100" b="1" i="1">
                        <a:latin typeface="Cambria Math" panose="02040503050406030204" pitchFamily="18" charset="0"/>
                      </a:rPr>
                      <m:t>𝟏</m:t>
                    </m:r>
                  </m:oMath>
                </m:oMathPara>
              </a14:m>
              <a:endParaRPr lang="en-IN" sz="1100" b="1"/>
            </a:p>
          </xdr:txBody>
        </xdr:sp>
      </mc:Choice>
      <mc:Fallback>
        <xdr:sp macro="" textlink="">
          <xdr:nvSpPr>
            <xdr:cNvPr id="6" name="TextBox 5"/>
            <xdr:cNvSpPr txBox="1"/>
          </xdr:nvSpPr>
          <xdr:spPr>
            <a:xfrm>
              <a:off x="466725" y="7467600"/>
              <a:ext cx="27009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1" i="0">
                  <a:latin typeface="Cambria Math" panose="02040503050406030204" pitchFamily="18" charset="0"/>
                </a:rPr>
                <a:t>𝑬𝑨𝑹=(𝟏+𝑷𝒆𝒓𝒊𝒐𝒅𝒊𝒄 𝑰𝒏𝒕𝒓𝒆𝒔𝒕 𝑹𝒂𝒕𝒆)^𝒎−𝟏</a:t>
              </a:r>
              <a:endParaRPr lang="en-IN" sz="1100" b="1"/>
            </a:p>
          </xdr:txBody>
        </xdr:sp>
      </mc:Fallback>
    </mc:AlternateContent>
    <xdr:clientData/>
  </xdr:oneCellAnchor>
  <xdr:oneCellAnchor>
    <xdr:from>
      <xdr:col>1</xdr:col>
      <xdr:colOff>219075</xdr:colOff>
      <xdr:row>50</xdr:row>
      <xdr:rowOff>0</xdr:rowOff>
    </xdr:from>
    <xdr:ext cx="890885" cy="172227"/>
    <mc:AlternateContent xmlns:mc="http://schemas.openxmlformats.org/markup-compatibility/2006">
      <mc:Choice xmlns:a14="http://schemas.microsoft.com/office/drawing/2010/main" Requires="a14">
        <xdr:sp macro="" textlink="">
          <xdr:nvSpPr>
            <xdr:cNvPr id="7" name="TextBox 6"/>
            <xdr:cNvSpPr txBox="1"/>
          </xdr:nvSpPr>
          <xdr:spPr>
            <a:xfrm>
              <a:off x="457200" y="8296275"/>
              <a:ext cx="8908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b="1" i="1">
                        <a:latin typeface="Cambria Math" panose="02040503050406030204" pitchFamily="18" charset="0"/>
                      </a:rPr>
                      <m:t>𝑬𝑨𝑹</m:t>
                    </m:r>
                    <m:r>
                      <a:rPr lang="en-US" sz="1100" b="1" i="1">
                        <a:latin typeface="Cambria Math" panose="02040503050406030204" pitchFamily="18" charset="0"/>
                      </a:rPr>
                      <m:t>=</m:t>
                    </m:r>
                    <m:sSup>
                      <m:sSupPr>
                        <m:ctrlPr>
                          <a:rPr lang="en-US" sz="1100" b="1" i="1">
                            <a:latin typeface="Cambria Math" panose="02040503050406030204" pitchFamily="18" charset="0"/>
                          </a:rPr>
                        </m:ctrlPr>
                      </m:sSupPr>
                      <m:e>
                        <m:r>
                          <a:rPr lang="en-US" sz="1100" b="1" i="1">
                            <a:latin typeface="Cambria Math" panose="02040503050406030204" pitchFamily="18" charset="0"/>
                          </a:rPr>
                          <m:t>𝒆</m:t>
                        </m:r>
                      </m:e>
                      <m:sup>
                        <m:r>
                          <a:rPr lang="en-US" sz="1100" b="1" i="1">
                            <a:latin typeface="Cambria Math" panose="02040503050406030204" pitchFamily="18" charset="0"/>
                          </a:rPr>
                          <m:t>𝒓</m:t>
                        </m:r>
                      </m:sup>
                    </m:sSup>
                    <m:r>
                      <a:rPr lang="en-US" sz="1100" b="1" i="1">
                        <a:latin typeface="Cambria Math" panose="02040503050406030204" pitchFamily="18" charset="0"/>
                      </a:rPr>
                      <m:t>−</m:t>
                    </m:r>
                    <m:r>
                      <a:rPr lang="en-US" sz="1100" b="1" i="1">
                        <a:latin typeface="Cambria Math" panose="02040503050406030204" pitchFamily="18" charset="0"/>
                      </a:rPr>
                      <m:t>𝟏</m:t>
                    </m:r>
                  </m:oMath>
                </m:oMathPara>
              </a14:m>
              <a:endParaRPr lang="en-IN" sz="1100" b="1"/>
            </a:p>
          </xdr:txBody>
        </xdr:sp>
      </mc:Choice>
      <mc:Fallback>
        <xdr:sp macro="" textlink="">
          <xdr:nvSpPr>
            <xdr:cNvPr id="7" name="TextBox 6"/>
            <xdr:cNvSpPr txBox="1"/>
          </xdr:nvSpPr>
          <xdr:spPr>
            <a:xfrm>
              <a:off x="457200" y="8296275"/>
              <a:ext cx="8908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1" i="0">
                  <a:latin typeface="Cambria Math" panose="02040503050406030204" pitchFamily="18" charset="0"/>
                </a:rPr>
                <a:t>𝑬𝑨𝑹=𝒆^𝒓−𝟏</a:t>
              </a:r>
              <a:endParaRPr lang="en-IN" sz="1100" b="1"/>
            </a:p>
          </xdr:txBody>
        </xdr:sp>
      </mc:Fallback>
    </mc:AlternateContent>
    <xdr:clientData/>
  </xdr:oneCellAnchor>
  <xdr:oneCellAnchor>
    <xdr:from>
      <xdr:col>9</xdr:col>
      <xdr:colOff>438150</xdr:colOff>
      <xdr:row>63</xdr:row>
      <xdr:rowOff>19050</xdr:rowOff>
    </xdr:from>
    <xdr:ext cx="1746632" cy="178832"/>
    <mc:AlternateContent xmlns:mc="http://schemas.openxmlformats.org/markup-compatibility/2006">
      <mc:Choice xmlns:a14="http://schemas.microsoft.com/office/drawing/2010/main" Requires="a14">
        <xdr:sp macro="" textlink="">
          <xdr:nvSpPr>
            <xdr:cNvPr id="8" name="TextBox 7"/>
            <xdr:cNvSpPr txBox="1"/>
          </xdr:nvSpPr>
          <xdr:spPr>
            <a:xfrm>
              <a:off x="6734175" y="10477500"/>
              <a:ext cx="1746632"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b="1" i="1">
                            <a:latin typeface="Cambria Math" panose="02040503050406030204" pitchFamily="18" charset="0"/>
                          </a:rPr>
                        </m:ctrlPr>
                      </m:sSubPr>
                      <m:e>
                        <m:r>
                          <a:rPr lang="en-US" sz="1100" b="1" i="1">
                            <a:solidFill>
                              <a:schemeClr val="tx1"/>
                            </a:solidFill>
                            <a:effectLst/>
                            <a:latin typeface="+mn-lt"/>
                            <a:ea typeface="+mn-ea"/>
                            <a:cs typeface="+mn-cs"/>
                          </a:rPr>
                          <m:t>𝑭𝑵</m:t>
                        </m:r>
                      </m:e>
                      <m:sub>
                        <m:r>
                          <a:rPr lang="en-US" sz="1100" b="1" i="1">
                            <a:latin typeface="Cambria Math" panose="02040503050406030204" pitchFamily="18" charset="0"/>
                          </a:rPr>
                          <m:t>𝑵</m:t>
                        </m:r>
                      </m:sub>
                    </m:sSub>
                    <m:r>
                      <a:rPr lang="en-US" sz="1100" b="1" i="1">
                        <a:latin typeface="Cambria Math" panose="02040503050406030204" pitchFamily="18" charset="0"/>
                      </a:rPr>
                      <m:t>=</m:t>
                    </m:r>
                    <m:r>
                      <a:rPr lang="en-US" sz="1100" b="1" i="1">
                        <a:latin typeface="Cambria Math" panose="02040503050406030204" pitchFamily="18" charset="0"/>
                      </a:rPr>
                      <m:t>𝑨</m:t>
                    </m:r>
                    <m:r>
                      <a:rPr lang="en-US" sz="1100" b="1" i="1">
                        <a:latin typeface="Cambria Math" panose="02040503050406030204" pitchFamily="18" charset="0"/>
                      </a:rPr>
                      <m:t>∗[</m:t>
                    </m:r>
                    <m:sSup>
                      <m:sSupPr>
                        <m:ctrlPr>
                          <a:rPr lang="en-US" sz="1100" b="1" i="1">
                            <a:latin typeface="Cambria Math" panose="02040503050406030204" pitchFamily="18" charset="0"/>
                          </a:rPr>
                        </m:ctrlPr>
                      </m:sSupPr>
                      <m:e>
                        <m:d>
                          <m:dPr>
                            <m:ctrlPr>
                              <a:rPr lang="en-US" sz="1100" b="1" i="1">
                                <a:latin typeface="Cambria Math" panose="02040503050406030204" pitchFamily="18" charset="0"/>
                              </a:rPr>
                            </m:ctrlPr>
                          </m:dPr>
                          <m:e>
                            <m:r>
                              <a:rPr lang="en-US" sz="1100" b="1" i="1">
                                <a:latin typeface="Cambria Math" panose="02040503050406030204" pitchFamily="18" charset="0"/>
                              </a:rPr>
                              <m:t>𝟏</m:t>
                            </m:r>
                            <m:r>
                              <a:rPr lang="en-US" sz="1100" b="1" i="1">
                                <a:latin typeface="Cambria Math" panose="02040503050406030204" pitchFamily="18" charset="0"/>
                              </a:rPr>
                              <m:t>+</m:t>
                            </m:r>
                            <m:r>
                              <a:rPr lang="en-US" sz="1100" b="1" i="1">
                                <a:latin typeface="Cambria Math" panose="02040503050406030204" pitchFamily="18" charset="0"/>
                              </a:rPr>
                              <m:t>𝒓</m:t>
                            </m:r>
                          </m:e>
                        </m:d>
                      </m:e>
                      <m:sup>
                        <m:r>
                          <a:rPr lang="en-US" sz="1100" b="1" i="1">
                            <a:latin typeface="Cambria Math" panose="02040503050406030204" pitchFamily="18" charset="0"/>
                          </a:rPr>
                          <m:t>𝑵</m:t>
                        </m:r>
                      </m:sup>
                    </m:sSup>
                    <m:r>
                      <a:rPr lang="en-US" sz="1100" b="1" i="1">
                        <a:latin typeface="Cambria Math" panose="02040503050406030204" pitchFamily="18" charset="0"/>
                      </a:rPr>
                      <m:t>−</m:t>
                    </m:r>
                    <m:r>
                      <a:rPr lang="en-US" sz="1100" b="1" i="1">
                        <a:latin typeface="Cambria Math" panose="02040503050406030204" pitchFamily="18" charset="0"/>
                      </a:rPr>
                      <m:t>𝟏</m:t>
                    </m:r>
                    <m:r>
                      <a:rPr lang="en-US" sz="1100" b="1" i="1">
                        <a:latin typeface="Cambria Math" panose="02040503050406030204" pitchFamily="18" charset="0"/>
                      </a:rPr>
                      <m:t>]/</m:t>
                    </m:r>
                    <m:r>
                      <a:rPr lang="en-US" sz="1100" b="1" i="1">
                        <a:latin typeface="Cambria Math" panose="02040503050406030204" pitchFamily="18" charset="0"/>
                      </a:rPr>
                      <m:t>𝒓</m:t>
                    </m:r>
                  </m:oMath>
                </m:oMathPara>
              </a14:m>
              <a:endParaRPr lang="en-IN" sz="1100" b="1"/>
            </a:p>
          </xdr:txBody>
        </xdr:sp>
      </mc:Choice>
      <mc:Fallback>
        <xdr:sp macro="" textlink="">
          <xdr:nvSpPr>
            <xdr:cNvPr id="8" name="TextBox 7"/>
            <xdr:cNvSpPr txBox="1"/>
          </xdr:nvSpPr>
          <xdr:spPr>
            <a:xfrm>
              <a:off x="6734175" y="10477500"/>
              <a:ext cx="1746632"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1" i="0">
                  <a:latin typeface="Cambria Math" panose="02040503050406030204" pitchFamily="18" charset="0"/>
                </a:rPr>
                <a:t>〖</a:t>
              </a:r>
              <a:r>
                <a:rPr lang="en-US" sz="1100" b="1" i="0">
                  <a:solidFill>
                    <a:schemeClr val="tx1"/>
                  </a:solidFill>
                  <a:effectLst/>
                  <a:latin typeface="+mn-lt"/>
                  <a:ea typeface="+mn-ea"/>
                  <a:cs typeface="+mn-cs"/>
                </a:rPr>
                <a:t>𝑭𝑵</a:t>
              </a:r>
              <a:r>
                <a:rPr lang="en-US" sz="1100" b="1" i="0">
                  <a:solidFill>
                    <a:schemeClr val="tx1"/>
                  </a:solidFill>
                  <a:effectLst/>
                  <a:latin typeface="Cambria Math" panose="02040503050406030204" pitchFamily="18" charset="0"/>
                  <a:ea typeface="+mn-ea"/>
                  <a:cs typeface="+mn-cs"/>
                </a:rPr>
                <a:t>〗_</a:t>
              </a:r>
              <a:r>
                <a:rPr lang="en-US" sz="1100" b="1" i="0">
                  <a:latin typeface="Cambria Math" panose="02040503050406030204" pitchFamily="18" charset="0"/>
                </a:rPr>
                <a:t>𝑵=𝑨∗[(𝟏+𝒓)^𝑵−𝟏]/𝒓</a:t>
              </a:r>
              <a:endParaRPr lang="en-IN" sz="1100" b="1"/>
            </a:p>
          </xdr:txBody>
        </xdr:sp>
      </mc:Fallback>
    </mc:AlternateContent>
    <xdr:clientData/>
  </xdr:oneCellAnchor>
  <xdr:oneCellAnchor>
    <xdr:from>
      <xdr:col>9</xdr:col>
      <xdr:colOff>438150</xdr:colOff>
      <xdr:row>64</xdr:row>
      <xdr:rowOff>95250</xdr:rowOff>
    </xdr:from>
    <xdr:ext cx="2719591" cy="172227"/>
    <mc:AlternateContent xmlns:mc="http://schemas.openxmlformats.org/markup-compatibility/2006">
      <mc:Choice xmlns:a14="http://schemas.microsoft.com/office/drawing/2010/main" Requires="a14">
        <xdr:sp macro="" textlink="">
          <xdr:nvSpPr>
            <xdr:cNvPr id="9" name="TextBox 8"/>
            <xdr:cNvSpPr txBox="1"/>
          </xdr:nvSpPr>
          <xdr:spPr>
            <a:xfrm>
              <a:off x="6734175" y="10715625"/>
              <a:ext cx="271959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b="1" i="1">
                            <a:latin typeface="Cambria Math" panose="02040503050406030204" pitchFamily="18" charset="0"/>
                          </a:rPr>
                        </m:ctrlPr>
                      </m:sSubPr>
                      <m:e>
                        <m:r>
                          <a:rPr lang="en-US" sz="1100" b="1" i="1">
                            <a:solidFill>
                              <a:schemeClr val="tx1"/>
                            </a:solidFill>
                            <a:effectLst/>
                            <a:latin typeface="+mn-lt"/>
                            <a:ea typeface="+mn-ea"/>
                            <a:cs typeface="+mn-cs"/>
                          </a:rPr>
                          <m:t>𝑭𝑵</m:t>
                        </m:r>
                      </m:e>
                      <m:sub>
                        <m:r>
                          <a:rPr lang="en-US" sz="1100" b="1" i="1">
                            <a:latin typeface="Cambria Math" panose="02040503050406030204" pitchFamily="18" charset="0"/>
                          </a:rPr>
                          <m:t>𝑵</m:t>
                        </m:r>
                      </m:sub>
                    </m:sSub>
                    <m:r>
                      <a:rPr lang="en-US" sz="1100" b="1" i="1">
                        <a:latin typeface="Cambria Math" panose="02040503050406030204" pitchFamily="18" charset="0"/>
                      </a:rPr>
                      <m:t>=</m:t>
                    </m:r>
                    <m:r>
                      <a:rPr lang="en-US" sz="1100" b="1" i="1">
                        <a:latin typeface="Cambria Math" panose="02040503050406030204" pitchFamily="18" charset="0"/>
                      </a:rPr>
                      <m:t>𝑨</m:t>
                    </m:r>
                    <m:r>
                      <a:rPr lang="en-US" sz="1100" b="1" i="1">
                        <a:latin typeface="Cambria Math" panose="02040503050406030204" pitchFamily="18" charset="0"/>
                      </a:rPr>
                      <m:t>∗</m:t>
                    </m:r>
                    <m:r>
                      <a:rPr lang="en-US" sz="1100" b="1" i="1">
                        <a:latin typeface="Cambria Math" panose="02040503050406030204" pitchFamily="18" charset="0"/>
                      </a:rPr>
                      <m:t>𝑭𝒖𝒕𝒖𝒓𝒆</m:t>
                    </m:r>
                    <m:r>
                      <a:rPr lang="en-US" sz="1100" b="1" i="1">
                        <a:latin typeface="Cambria Math" panose="02040503050406030204" pitchFamily="18" charset="0"/>
                      </a:rPr>
                      <m:t> </m:t>
                    </m:r>
                    <m:r>
                      <a:rPr lang="en-US" sz="1100" b="1" i="1">
                        <a:latin typeface="Cambria Math" panose="02040503050406030204" pitchFamily="18" charset="0"/>
                      </a:rPr>
                      <m:t>𝒗𝒂𝒍𝒖𝒆</m:t>
                    </m:r>
                    <m:r>
                      <a:rPr lang="en-US" sz="1100" b="1" i="1">
                        <a:latin typeface="Cambria Math" panose="02040503050406030204" pitchFamily="18" charset="0"/>
                      </a:rPr>
                      <m:t> </m:t>
                    </m:r>
                    <m:r>
                      <a:rPr lang="en-US" sz="1100" b="1" i="1">
                        <a:latin typeface="Cambria Math" panose="02040503050406030204" pitchFamily="18" charset="0"/>
                      </a:rPr>
                      <m:t>𝑨𝒏𝒏𝒖𝒊𝒕𝒚</m:t>
                    </m:r>
                    <m:r>
                      <a:rPr lang="en-US" sz="1100" b="1" i="1">
                        <a:latin typeface="Cambria Math" panose="02040503050406030204" pitchFamily="18" charset="0"/>
                      </a:rPr>
                      <m:t> </m:t>
                    </m:r>
                    <m:r>
                      <a:rPr lang="en-US" sz="1100" b="1" i="1">
                        <a:latin typeface="Cambria Math" panose="02040503050406030204" pitchFamily="18" charset="0"/>
                      </a:rPr>
                      <m:t>𝑭𝒂𝒄𝒕𝒐𝒓</m:t>
                    </m:r>
                  </m:oMath>
                </m:oMathPara>
              </a14:m>
              <a:endParaRPr lang="en-IN" sz="1100" b="1"/>
            </a:p>
          </xdr:txBody>
        </xdr:sp>
      </mc:Choice>
      <mc:Fallback>
        <xdr:sp macro="" textlink="">
          <xdr:nvSpPr>
            <xdr:cNvPr id="9" name="TextBox 8"/>
            <xdr:cNvSpPr txBox="1"/>
          </xdr:nvSpPr>
          <xdr:spPr>
            <a:xfrm>
              <a:off x="6734175" y="10715625"/>
              <a:ext cx="271959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1" i="0">
                  <a:latin typeface="Cambria Math" panose="02040503050406030204" pitchFamily="18" charset="0"/>
                </a:rPr>
                <a:t>〖</a:t>
              </a:r>
              <a:r>
                <a:rPr lang="en-US" sz="1100" b="1" i="0">
                  <a:solidFill>
                    <a:schemeClr val="tx1"/>
                  </a:solidFill>
                  <a:effectLst/>
                  <a:latin typeface="+mn-lt"/>
                  <a:ea typeface="+mn-ea"/>
                  <a:cs typeface="+mn-cs"/>
                </a:rPr>
                <a:t>𝑭𝑵</a:t>
              </a:r>
              <a:r>
                <a:rPr lang="en-US" sz="1100" b="1" i="0">
                  <a:solidFill>
                    <a:schemeClr val="tx1"/>
                  </a:solidFill>
                  <a:effectLst/>
                  <a:latin typeface="Cambria Math" panose="02040503050406030204" pitchFamily="18" charset="0"/>
                  <a:ea typeface="+mn-ea"/>
                  <a:cs typeface="+mn-cs"/>
                </a:rPr>
                <a:t>〗_</a:t>
              </a:r>
              <a:r>
                <a:rPr lang="en-US" sz="1100" b="1" i="0">
                  <a:latin typeface="Cambria Math" panose="02040503050406030204" pitchFamily="18" charset="0"/>
                </a:rPr>
                <a:t>𝑵=𝑨∗𝑭𝒖𝒕𝒖𝒓𝒆 𝒗𝒂𝒍𝒖𝒆 𝑨𝒏𝒏𝒖𝒊𝒕𝒚 𝑭𝒂𝒄𝒕𝒐𝒓</a:t>
              </a:r>
              <a:endParaRPr lang="en-IN" sz="1100" b="1"/>
            </a:p>
          </xdr:txBody>
        </xdr:sp>
      </mc:Fallback>
    </mc:AlternateContent>
    <xdr:clientData/>
  </xdr:oneCellAnchor>
  <xdr:oneCellAnchor>
    <xdr:from>
      <xdr:col>12</xdr:col>
      <xdr:colOff>57150</xdr:colOff>
      <xdr:row>83</xdr:row>
      <xdr:rowOff>19050</xdr:rowOff>
    </xdr:from>
    <xdr:ext cx="2095500" cy="314325"/>
    <mc:AlternateContent xmlns:mc="http://schemas.openxmlformats.org/markup-compatibility/2006">
      <mc:Choice xmlns:a14="http://schemas.microsoft.com/office/drawing/2010/main" Requires="a14">
        <xdr:sp macro="" textlink="">
          <xdr:nvSpPr>
            <xdr:cNvPr id="10" name="TextBox 9"/>
            <xdr:cNvSpPr txBox="1"/>
          </xdr:nvSpPr>
          <xdr:spPr>
            <a:xfrm>
              <a:off x="8420100" y="13744575"/>
              <a:ext cx="20955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r>
                    <a:rPr lang="en-US" sz="1100" b="1" i="1">
                      <a:latin typeface="Cambria Math" panose="02040503050406030204" pitchFamily="18" charset="0"/>
                    </a:rPr>
                    <m:t>𝑷𝑽</m:t>
                  </m:r>
                  <m:r>
                    <a:rPr lang="en-US" sz="1100" b="1" i="1">
                      <a:latin typeface="Cambria Math" panose="02040503050406030204" pitchFamily="18" charset="0"/>
                    </a:rPr>
                    <m:t>=</m:t>
                  </m:r>
                  <m:sSub>
                    <m:sSubPr>
                      <m:ctrlPr>
                        <a:rPr lang="en-US" sz="1100" b="1" i="1">
                          <a:latin typeface="Cambria Math" panose="02040503050406030204" pitchFamily="18" charset="0"/>
                        </a:rPr>
                      </m:ctrlPr>
                    </m:sSubPr>
                    <m:e>
                      <m:r>
                        <a:rPr lang="en-US" sz="1100" b="1" i="1">
                          <a:latin typeface="Cambria Math" panose="02040503050406030204" pitchFamily="18" charset="0"/>
                        </a:rPr>
                        <m:t>𝑭𝑽</m:t>
                      </m:r>
                    </m:e>
                    <m:sub>
                      <m:r>
                        <a:rPr lang="en-US" sz="1100" b="1" i="1">
                          <a:latin typeface="Cambria Math" panose="02040503050406030204" pitchFamily="18" charset="0"/>
                        </a:rPr>
                        <m:t>𝑵</m:t>
                      </m:r>
                    </m:sub>
                  </m:sSub>
                  <m:sSup>
                    <m:sSupPr>
                      <m:ctrlPr>
                        <a:rPr lang="en-US" sz="1100" b="1" i="1">
                          <a:latin typeface="Cambria Math" panose="02040503050406030204" pitchFamily="18" charset="0"/>
                        </a:rPr>
                      </m:ctrlPr>
                    </m:sSupPr>
                    <m:e>
                      <m:d>
                        <m:dPr>
                          <m:ctrlPr>
                            <a:rPr lang="en-US" sz="1100" b="1" i="1">
                              <a:latin typeface="Cambria Math" panose="02040503050406030204" pitchFamily="18" charset="0"/>
                            </a:rPr>
                          </m:ctrlPr>
                        </m:dPr>
                        <m:e>
                          <m:r>
                            <a:rPr lang="en-US" sz="1100" b="1" i="1">
                              <a:latin typeface="Cambria Math" panose="02040503050406030204" pitchFamily="18" charset="0"/>
                            </a:rPr>
                            <m:t>𝟏</m:t>
                          </m:r>
                          <m:r>
                            <a:rPr lang="en-US" sz="1100" b="1" i="1">
                              <a:latin typeface="Cambria Math" panose="02040503050406030204" pitchFamily="18" charset="0"/>
                            </a:rPr>
                            <m:t>+</m:t>
                          </m:r>
                          <m:r>
                            <a:rPr lang="en-US" sz="1100" b="1" i="1">
                              <a:latin typeface="Cambria Math" panose="02040503050406030204" pitchFamily="18" charset="0"/>
                            </a:rPr>
                            <m:t>𝒓</m:t>
                          </m:r>
                        </m:e>
                      </m:d>
                    </m:e>
                    <m:sup>
                      <m:r>
                        <a:rPr lang="en-US" sz="1100" b="1" i="1">
                          <a:latin typeface="Cambria Math" panose="02040503050406030204" pitchFamily="18" charset="0"/>
                        </a:rPr>
                        <m:t>−</m:t>
                      </m:r>
                      <m:r>
                        <a:rPr lang="en-US" sz="1100" b="1" i="1">
                          <a:latin typeface="Cambria Math" panose="02040503050406030204" pitchFamily="18" charset="0"/>
                        </a:rPr>
                        <m:t>𝑵</m:t>
                      </m:r>
                    </m:sup>
                  </m:sSup>
                  <m:r>
                    <a:rPr lang="en-US" sz="1100" b="1" i="1">
                      <a:latin typeface="Cambria Math" panose="02040503050406030204" pitchFamily="18" charset="0"/>
                    </a:rPr>
                    <m:t>=</m:t>
                  </m:r>
                  <m:f>
                    <m:fPr>
                      <m:ctrlPr>
                        <a:rPr lang="en-US" sz="1100" b="1" i="1">
                          <a:latin typeface="Cambria Math" panose="02040503050406030204" pitchFamily="18" charset="0"/>
                        </a:rPr>
                      </m:ctrlPr>
                    </m:fPr>
                    <m:num>
                      <m:sSub>
                        <m:sSubPr>
                          <m:ctrlPr>
                            <a:rPr lang="en-US" sz="1100" b="1" i="1">
                              <a:solidFill>
                                <a:schemeClr val="tx1"/>
                              </a:solidFill>
                              <a:effectLst/>
                              <a:latin typeface="+mn-lt"/>
                              <a:ea typeface="+mn-ea"/>
                              <a:cs typeface="+mn-cs"/>
                            </a:rPr>
                          </m:ctrlPr>
                        </m:sSubPr>
                        <m:e>
                          <m:r>
                            <a:rPr lang="en-US" sz="1100" b="1" i="1">
                              <a:solidFill>
                                <a:schemeClr val="tx1"/>
                              </a:solidFill>
                              <a:effectLst/>
                              <a:latin typeface="+mn-lt"/>
                              <a:ea typeface="+mn-ea"/>
                              <a:cs typeface="+mn-cs"/>
                            </a:rPr>
                            <m:t>𝑭𝑽</m:t>
                          </m:r>
                        </m:e>
                        <m:sub>
                          <m:r>
                            <a:rPr lang="en-US" sz="1100" b="1" i="1">
                              <a:solidFill>
                                <a:schemeClr val="tx1"/>
                              </a:solidFill>
                              <a:effectLst/>
                              <a:latin typeface="+mn-lt"/>
                              <a:ea typeface="+mn-ea"/>
                              <a:cs typeface="+mn-cs"/>
                            </a:rPr>
                            <m:t>𝑵</m:t>
                          </m:r>
                        </m:sub>
                      </m:sSub>
                    </m:num>
                    <m:den>
                      <m:sSup>
                        <m:sSupPr>
                          <m:ctrlPr>
                            <a:rPr lang="en-US" sz="1100" b="1" i="1">
                              <a:solidFill>
                                <a:schemeClr val="tx1"/>
                              </a:solidFill>
                              <a:effectLst/>
                              <a:latin typeface="+mn-lt"/>
                              <a:ea typeface="+mn-ea"/>
                              <a:cs typeface="+mn-cs"/>
                            </a:rPr>
                          </m:ctrlPr>
                        </m:sSupPr>
                        <m:e>
                          <m:d>
                            <m:dPr>
                              <m:ctrlPr>
                                <a:rPr lang="en-US" sz="1100" b="1" i="1">
                                  <a:solidFill>
                                    <a:schemeClr val="tx1"/>
                                  </a:solidFill>
                                  <a:effectLst/>
                                  <a:latin typeface="+mn-lt"/>
                                  <a:ea typeface="+mn-ea"/>
                                  <a:cs typeface="+mn-cs"/>
                                </a:rPr>
                              </m:ctrlPr>
                            </m:dPr>
                            <m:e>
                              <m:r>
                                <a:rPr lang="en-US" sz="1100" b="1" i="1">
                                  <a:solidFill>
                                    <a:schemeClr val="tx1"/>
                                  </a:solidFill>
                                  <a:effectLst/>
                                  <a:latin typeface="+mn-lt"/>
                                  <a:ea typeface="+mn-ea"/>
                                  <a:cs typeface="+mn-cs"/>
                                </a:rPr>
                                <m:t>𝟏</m:t>
                              </m:r>
                              <m:r>
                                <a:rPr lang="en-US" sz="1100" b="1" i="1">
                                  <a:solidFill>
                                    <a:schemeClr val="tx1"/>
                                  </a:solidFill>
                                  <a:effectLst/>
                                  <a:latin typeface="+mn-lt"/>
                                  <a:ea typeface="+mn-ea"/>
                                  <a:cs typeface="+mn-cs"/>
                                </a:rPr>
                                <m:t>+</m:t>
                              </m:r>
                              <m:r>
                                <a:rPr lang="en-US" sz="1100" b="1" i="1">
                                  <a:solidFill>
                                    <a:schemeClr val="tx1"/>
                                  </a:solidFill>
                                  <a:effectLst/>
                                  <a:latin typeface="+mn-lt"/>
                                  <a:ea typeface="+mn-ea"/>
                                  <a:cs typeface="+mn-cs"/>
                                </a:rPr>
                                <m:t>𝒓</m:t>
                              </m:r>
                            </m:e>
                          </m:d>
                        </m:e>
                        <m:sup>
                          <m:r>
                            <a:rPr lang="en-US" sz="1100" b="1" i="1">
                              <a:solidFill>
                                <a:schemeClr val="tx1"/>
                              </a:solidFill>
                              <a:effectLst/>
                              <a:latin typeface="+mn-lt"/>
                              <a:ea typeface="+mn-ea"/>
                              <a:cs typeface="+mn-cs"/>
                            </a:rPr>
                            <m:t>𝑵</m:t>
                          </m:r>
                        </m:sup>
                      </m:sSup>
                    </m:den>
                  </m:f>
                </m:oMath>
              </a14:m>
              <a:r>
                <a:rPr lang="en-IN" sz="1100" b="1"/>
                <a:t> </a:t>
              </a:r>
            </a:p>
          </xdr:txBody>
        </xdr:sp>
      </mc:Choice>
      <mc:Fallback>
        <xdr:sp macro="" textlink="">
          <xdr:nvSpPr>
            <xdr:cNvPr id="10" name="TextBox 9"/>
            <xdr:cNvSpPr txBox="1"/>
          </xdr:nvSpPr>
          <xdr:spPr>
            <a:xfrm>
              <a:off x="8420100" y="13744575"/>
              <a:ext cx="20955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b="1" i="0">
                  <a:latin typeface="Cambria Math" panose="02040503050406030204" pitchFamily="18" charset="0"/>
                </a:rPr>
                <a:t>𝑷𝑽=〖𝑭𝑽〗_𝑵 (𝟏+𝒓)^(−𝑵)=</a:t>
              </a:r>
              <a:r>
                <a:rPr lang="en-US" sz="1100" b="1" i="0">
                  <a:solidFill>
                    <a:schemeClr val="tx1"/>
                  </a:solidFill>
                  <a:effectLst/>
                  <a:latin typeface="+mn-lt"/>
                  <a:ea typeface="+mn-ea"/>
                  <a:cs typeface="+mn-cs"/>
                </a:rPr>
                <a:t>〖𝑭𝑽〗_𝑵</a:t>
              </a:r>
              <a:r>
                <a:rPr lang="en-US" sz="1100" b="1" i="0">
                  <a:solidFill>
                    <a:schemeClr val="tx1"/>
                  </a:solidFill>
                  <a:effectLst/>
                  <a:latin typeface="Cambria Math" panose="02040503050406030204" pitchFamily="18" charset="0"/>
                  <a:ea typeface="+mn-ea"/>
                  <a:cs typeface="+mn-cs"/>
                </a:rPr>
                <a:t>/</a:t>
              </a:r>
              <a:r>
                <a:rPr lang="en-US" sz="1100" b="1" i="0">
                  <a:solidFill>
                    <a:schemeClr val="tx1"/>
                  </a:solidFill>
                  <a:effectLst/>
                  <a:latin typeface="+mn-lt"/>
                  <a:ea typeface="+mn-ea"/>
                  <a:cs typeface="+mn-cs"/>
                </a:rPr>
                <a:t>(𝟏+𝒓)^𝑵</a:t>
              </a:r>
              <a:r>
                <a:rPr lang="en-US" sz="1100" b="1" i="0">
                  <a:solidFill>
                    <a:schemeClr val="tx1"/>
                  </a:solidFill>
                  <a:effectLst/>
                  <a:latin typeface="Cambria Math" panose="02040503050406030204" pitchFamily="18" charset="0"/>
                  <a:ea typeface="+mn-ea"/>
                  <a:cs typeface="+mn-cs"/>
                </a:rPr>
                <a:t> </a:t>
              </a:r>
              <a:r>
                <a:rPr lang="en-IN" sz="1100" b="1"/>
                <a:t> </a:t>
              </a:r>
            </a:p>
          </xdr:txBody>
        </xdr:sp>
      </mc:Fallback>
    </mc:AlternateContent>
    <xdr:clientData/>
  </xdr:oneCellAnchor>
  <xdr:oneCellAnchor>
    <xdr:from>
      <xdr:col>11</xdr:col>
      <xdr:colOff>361950</xdr:colOff>
      <xdr:row>90</xdr:row>
      <xdr:rowOff>38100</xdr:rowOff>
    </xdr:from>
    <xdr:ext cx="2095500" cy="523875"/>
    <mc:AlternateContent xmlns:mc="http://schemas.openxmlformats.org/markup-compatibility/2006">
      <mc:Choice xmlns:a14="http://schemas.microsoft.com/office/drawing/2010/main" Requires="a14">
        <xdr:sp macro="" textlink="">
          <xdr:nvSpPr>
            <xdr:cNvPr id="11" name="TextBox 10"/>
            <xdr:cNvSpPr txBox="1"/>
          </xdr:nvSpPr>
          <xdr:spPr>
            <a:xfrm>
              <a:off x="8115300" y="14925675"/>
              <a:ext cx="2095500" cy="523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Para xmlns:m="http://schemas.openxmlformats.org/officeDocument/2006/math">
                  <m:oMathParaPr>
                    <m:jc m:val="centerGroup"/>
                  </m:oMathParaPr>
                  <m:oMath xmlns:m="http://schemas.openxmlformats.org/officeDocument/2006/math">
                    <m:r>
                      <a:rPr lang="en-US" sz="1100" b="1" i="1">
                        <a:latin typeface="Cambria Math" panose="02040503050406030204" pitchFamily="18" charset="0"/>
                      </a:rPr>
                      <m:t>𝑷𝑽</m:t>
                    </m:r>
                    <m:r>
                      <a:rPr lang="en-US" sz="1100" b="1" i="1">
                        <a:latin typeface="Cambria Math" panose="02040503050406030204" pitchFamily="18" charset="0"/>
                      </a:rPr>
                      <m:t>=</m:t>
                    </m:r>
                    <m:r>
                      <a:rPr lang="en-US" sz="1100" b="1" i="1">
                        <a:latin typeface="Cambria Math" panose="02040503050406030204" pitchFamily="18" charset="0"/>
                      </a:rPr>
                      <m:t>𝑨</m:t>
                    </m:r>
                    <m:r>
                      <a:rPr lang="en-US" sz="1100" b="1" i="1">
                        <a:latin typeface="Cambria Math" panose="02040503050406030204" pitchFamily="18" charset="0"/>
                      </a:rPr>
                      <m:t>{</m:t>
                    </m:r>
                    <m:f>
                      <m:fPr>
                        <m:ctrlPr>
                          <a:rPr lang="en-US" sz="1100" b="1" i="1">
                            <a:latin typeface="Cambria Math" panose="02040503050406030204" pitchFamily="18" charset="0"/>
                          </a:rPr>
                        </m:ctrlPr>
                      </m:fPr>
                      <m:num>
                        <m:d>
                          <m:dPr>
                            <m:begChr m:val="["/>
                            <m:endChr m:val="]"/>
                            <m:ctrlPr>
                              <a:rPr lang="en-US" sz="1100" b="1" i="1">
                                <a:latin typeface="Cambria Math" panose="02040503050406030204" pitchFamily="18" charset="0"/>
                              </a:rPr>
                            </m:ctrlPr>
                          </m:dPr>
                          <m:e>
                            <m:r>
                              <a:rPr lang="en-US" sz="1100" b="1" i="1">
                                <a:latin typeface="Cambria Math" panose="02040503050406030204" pitchFamily="18" charset="0"/>
                              </a:rPr>
                              <m:t>𝟏</m:t>
                            </m:r>
                            <m:r>
                              <a:rPr lang="en-US" sz="1100" b="1" i="1">
                                <a:latin typeface="Cambria Math" panose="02040503050406030204" pitchFamily="18" charset="0"/>
                              </a:rPr>
                              <m:t>−</m:t>
                            </m:r>
                            <m:f>
                              <m:fPr>
                                <m:ctrlPr>
                                  <a:rPr lang="en-US" sz="1100" b="1" i="1">
                                    <a:latin typeface="Cambria Math" panose="02040503050406030204" pitchFamily="18" charset="0"/>
                                  </a:rPr>
                                </m:ctrlPr>
                              </m:fPr>
                              <m:num>
                                <m:r>
                                  <a:rPr lang="en-US" sz="1100" b="1" i="1">
                                    <a:latin typeface="Cambria Math" panose="02040503050406030204" pitchFamily="18" charset="0"/>
                                  </a:rPr>
                                  <m:t>𝟏</m:t>
                                </m:r>
                              </m:num>
                              <m:den>
                                <m:sSup>
                                  <m:sSupPr>
                                    <m:ctrlPr>
                                      <a:rPr lang="en-US" sz="1100" b="1" i="1">
                                        <a:latin typeface="Cambria Math" panose="02040503050406030204" pitchFamily="18" charset="0"/>
                                      </a:rPr>
                                    </m:ctrlPr>
                                  </m:sSupPr>
                                  <m:e>
                                    <m:d>
                                      <m:dPr>
                                        <m:ctrlPr>
                                          <a:rPr lang="en-US" sz="1100" b="1" i="1">
                                            <a:latin typeface="Cambria Math" panose="02040503050406030204" pitchFamily="18" charset="0"/>
                                          </a:rPr>
                                        </m:ctrlPr>
                                      </m:dPr>
                                      <m:e>
                                        <m:r>
                                          <a:rPr lang="en-US" sz="1100" b="1" i="1">
                                            <a:latin typeface="Cambria Math" panose="02040503050406030204" pitchFamily="18" charset="0"/>
                                          </a:rPr>
                                          <m:t>𝟏</m:t>
                                        </m:r>
                                        <m:r>
                                          <a:rPr lang="en-US" sz="1100" b="1" i="1">
                                            <a:latin typeface="Cambria Math" panose="02040503050406030204" pitchFamily="18" charset="0"/>
                                          </a:rPr>
                                          <m:t>+</m:t>
                                        </m:r>
                                        <m:r>
                                          <a:rPr lang="en-US" sz="1100" b="1" i="1">
                                            <a:latin typeface="Cambria Math" panose="02040503050406030204" pitchFamily="18" charset="0"/>
                                          </a:rPr>
                                          <m:t>𝒓</m:t>
                                        </m:r>
                                      </m:e>
                                    </m:d>
                                  </m:e>
                                  <m:sup>
                                    <m:r>
                                      <a:rPr lang="en-US" sz="1100" b="1" i="1">
                                        <a:latin typeface="Cambria Math" panose="02040503050406030204" pitchFamily="18" charset="0"/>
                                      </a:rPr>
                                      <m:t>𝑵</m:t>
                                    </m:r>
                                  </m:sup>
                                </m:sSup>
                              </m:den>
                            </m:f>
                          </m:e>
                        </m:d>
                      </m:num>
                      <m:den>
                        <m:r>
                          <a:rPr lang="en-US" sz="1100" b="1" i="1">
                            <a:latin typeface="Cambria Math" panose="02040503050406030204" pitchFamily="18" charset="0"/>
                          </a:rPr>
                          <m:t>𝒓</m:t>
                        </m:r>
                      </m:den>
                    </m:f>
                    <m:r>
                      <a:rPr lang="en-US" sz="1100" b="1" i="1">
                        <a:latin typeface="Cambria Math" panose="02040503050406030204" pitchFamily="18" charset="0"/>
                      </a:rPr>
                      <m:t>}</m:t>
                    </m:r>
                  </m:oMath>
                </m:oMathPara>
              </a14:m>
              <a:endParaRPr lang="en-IN" sz="1100" b="1"/>
            </a:p>
          </xdr:txBody>
        </xdr:sp>
      </mc:Choice>
      <mc:Fallback>
        <xdr:sp macro="" textlink="">
          <xdr:nvSpPr>
            <xdr:cNvPr id="11" name="TextBox 10"/>
            <xdr:cNvSpPr txBox="1"/>
          </xdr:nvSpPr>
          <xdr:spPr>
            <a:xfrm>
              <a:off x="8115300" y="14925675"/>
              <a:ext cx="2095500" cy="523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b="1" i="0">
                  <a:latin typeface="Cambria Math" panose="02040503050406030204" pitchFamily="18" charset="0"/>
                </a:rPr>
                <a:t>𝑷𝑽=𝑨{[𝟏−𝟏/(𝟏+𝒓)^𝑵 ]/𝒓}</a:t>
              </a:r>
              <a:endParaRPr lang="en-IN" sz="1100" b="1"/>
            </a:p>
          </xdr:txBody>
        </xdr:sp>
      </mc:Fallback>
    </mc:AlternateContent>
    <xdr:clientData/>
  </xdr:oneCellAnchor>
  <xdr:oneCellAnchor>
    <xdr:from>
      <xdr:col>12</xdr:col>
      <xdr:colOff>0</xdr:colOff>
      <xdr:row>97</xdr:row>
      <xdr:rowOff>0</xdr:rowOff>
    </xdr:from>
    <xdr:ext cx="2047875" cy="523875"/>
    <mc:AlternateContent xmlns:mc="http://schemas.openxmlformats.org/markup-compatibility/2006">
      <mc:Choice xmlns:a14="http://schemas.microsoft.com/office/drawing/2010/main" Requires="a14">
        <xdr:sp macro="" textlink="">
          <xdr:nvSpPr>
            <xdr:cNvPr id="12" name="TextBox 11"/>
            <xdr:cNvSpPr txBox="1"/>
          </xdr:nvSpPr>
          <xdr:spPr>
            <a:xfrm>
              <a:off x="8362950" y="16021050"/>
              <a:ext cx="2047875" cy="523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Para xmlns:m="http://schemas.openxmlformats.org/officeDocument/2006/math">
                  <m:oMathParaPr>
                    <m:jc m:val="centerGroup"/>
                  </m:oMathParaPr>
                  <m:oMath xmlns:m="http://schemas.openxmlformats.org/officeDocument/2006/math">
                    <m:r>
                      <a:rPr lang="en-US" sz="1100" b="1" i="1">
                        <a:latin typeface="Cambria Math" panose="02040503050406030204" pitchFamily="18" charset="0"/>
                      </a:rPr>
                      <m:t>𝑷𝑽</m:t>
                    </m:r>
                    <m:r>
                      <a:rPr lang="en-US" sz="1100" b="1" i="1">
                        <a:latin typeface="Cambria Math" panose="02040503050406030204" pitchFamily="18" charset="0"/>
                      </a:rPr>
                      <m:t>=</m:t>
                    </m:r>
                    <m:r>
                      <a:rPr lang="en-US" sz="1100" b="1" i="1">
                        <a:latin typeface="Cambria Math" panose="02040503050406030204" pitchFamily="18" charset="0"/>
                      </a:rPr>
                      <m:t>𝑨</m:t>
                    </m:r>
                    <m:r>
                      <a:rPr lang="en-US" sz="1100" b="1" i="1">
                        <a:latin typeface="Cambria Math" panose="02040503050406030204" pitchFamily="18" charset="0"/>
                      </a:rPr>
                      <m:t>{</m:t>
                    </m:r>
                    <m:f>
                      <m:fPr>
                        <m:ctrlPr>
                          <a:rPr lang="en-US" sz="1100" b="1" i="1">
                            <a:latin typeface="Cambria Math" panose="02040503050406030204" pitchFamily="18" charset="0"/>
                          </a:rPr>
                        </m:ctrlPr>
                      </m:fPr>
                      <m:num>
                        <m:d>
                          <m:dPr>
                            <m:begChr m:val="["/>
                            <m:endChr m:val="]"/>
                            <m:ctrlPr>
                              <a:rPr lang="en-US" sz="1100" b="1" i="1">
                                <a:latin typeface="Cambria Math" panose="02040503050406030204" pitchFamily="18" charset="0"/>
                              </a:rPr>
                            </m:ctrlPr>
                          </m:dPr>
                          <m:e>
                            <m:r>
                              <a:rPr lang="en-US" sz="1100" b="1" i="1">
                                <a:latin typeface="Cambria Math" panose="02040503050406030204" pitchFamily="18" charset="0"/>
                              </a:rPr>
                              <m:t>𝟏</m:t>
                            </m:r>
                            <m:r>
                              <a:rPr lang="en-US" sz="1100" b="1" i="1">
                                <a:latin typeface="Cambria Math" panose="02040503050406030204" pitchFamily="18" charset="0"/>
                              </a:rPr>
                              <m:t>−</m:t>
                            </m:r>
                            <m:f>
                              <m:fPr>
                                <m:ctrlPr>
                                  <a:rPr lang="en-US" sz="1100" b="1" i="1">
                                    <a:latin typeface="Cambria Math" panose="02040503050406030204" pitchFamily="18" charset="0"/>
                                  </a:rPr>
                                </m:ctrlPr>
                              </m:fPr>
                              <m:num>
                                <m:r>
                                  <a:rPr lang="en-US" sz="1100" b="1" i="1">
                                    <a:latin typeface="Cambria Math" panose="02040503050406030204" pitchFamily="18" charset="0"/>
                                  </a:rPr>
                                  <m:t>𝟏</m:t>
                                </m:r>
                              </m:num>
                              <m:den>
                                <m:sSup>
                                  <m:sSupPr>
                                    <m:ctrlPr>
                                      <a:rPr lang="en-US" sz="1100" b="1" i="1">
                                        <a:latin typeface="Cambria Math" panose="02040503050406030204" pitchFamily="18" charset="0"/>
                                      </a:rPr>
                                    </m:ctrlPr>
                                  </m:sSupPr>
                                  <m:e>
                                    <m:d>
                                      <m:dPr>
                                        <m:ctrlPr>
                                          <a:rPr lang="en-US" sz="1100" b="1" i="1">
                                            <a:latin typeface="Cambria Math" panose="02040503050406030204" pitchFamily="18" charset="0"/>
                                          </a:rPr>
                                        </m:ctrlPr>
                                      </m:dPr>
                                      <m:e>
                                        <m:r>
                                          <a:rPr lang="en-US" sz="1100" b="1" i="1">
                                            <a:latin typeface="Cambria Math" panose="02040503050406030204" pitchFamily="18" charset="0"/>
                                          </a:rPr>
                                          <m:t>𝟏</m:t>
                                        </m:r>
                                        <m:r>
                                          <a:rPr lang="en-US" sz="1100" b="1" i="1">
                                            <a:latin typeface="Cambria Math" panose="02040503050406030204" pitchFamily="18" charset="0"/>
                                          </a:rPr>
                                          <m:t>+</m:t>
                                        </m:r>
                                        <m:r>
                                          <a:rPr lang="en-US" sz="1100" b="1" i="1">
                                            <a:latin typeface="Cambria Math" panose="02040503050406030204" pitchFamily="18" charset="0"/>
                                          </a:rPr>
                                          <m:t>𝒓</m:t>
                                        </m:r>
                                      </m:e>
                                    </m:d>
                                  </m:e>
                                  <m:sup>
                                    <m:r>
                                      <a:rPr lang="en-US" sz="1100" b="1" i="1">
                                        <a:latin typeface="Cambria Math" panose="02040503050406030204" pitchFamily="18" charset="0"/>
                                      </a:rPr>
                                      <m:t>𝑵</m:t>
                                    </m:r>
                                  </m:sup>
                                </m:sSup>
                              </m:den>
                            </m:f>
                          </m:e>
                        </m:d>
                      </m:num>
                      <m:den>
                        <m:r>
                          <a:rPr lang="en-US" sz="1100" b="1" i="1">
                            <a:latin typeface="Cambria Math" panose="02040503050406030204" pitchFamily="18" charset="0"/>
                          </a:rPr>
                          <m:t>𝒓</m:t>
                        </m:r>
                      </m:den>
                    </m:f>
                    <m:r>
                      <a:rPr lang="en-US" sz="1100" b="1" i="1">
                        <a:latin typeface="Cambria Math" panose="02040503050406030204" pitchFamily="18" charset="0"/>
                      </a:rPr>
                      <m:t>}(</m:t>
                    </m:r>
                    <m:r>
                      <a:rPr lang="en-US" sz="1100" b="1" i="1">
                        <a:latin typeface="Cambria Math" panose="02040503050406030204" pitchFamily="18" charset="0"/>
                      </a:rPr>
                      <m:t>𝟏</m:t>
                    </m:r>
                    <m:r>
                      <a:rPr lang="en-US" sz="1100" b="1" i="1">
                        <a:latin typeface="Cambria Math" panose="02040503050406030204" pitchFamily="18" charset="0"/>
                      </a:rPr>
                      <m:t>+</m:t>
                    </m:r>
                    <m:r>
                      <a:rPr lang="en-US" sz="1100" b="1" i="1">
                        <a:latin typeface="Cambria Math" panose="02040503050406030204" pitchFamily="18" charset="0"/>
                      </a:rPr>
                      <m:t>𝒓</m:t>
                    </m:r>
                    <m:r>
                      <a:rPr lang="en-US" sz="1100" b="1" i="1">
                        <a:latin typeface="Cambria Math" panose="02040503050406030204" pitchFamily="18" charset="0"/>
                      </a:rPr>
                      <m:t>)</m:t>
                    </m:r>
                  </m:oMath>
                </m:oMathPara>
              </a14:m>
              <a:endParaRPr lang="en-IN" sz="1100" b="1"/>
            </a:p>
          </xdr:txBody>
        </xdr:sp>
      </mc:Choice>
      <mc:Fallback>
        <xdr:sp macro="" textlink="">
          <xdr:nvSpPr>
            <xdr:cNvPr id="12" name="TextBox 11"/>
            <xdr:cNvSpPr txBox="1"/>
          </xdr:nvSpPr>
          <xdr:spPr>
            <a:xfrm>
              <a:off x="8362950" y="16021050"/>
              <a:ext cx="2047875" cy="523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b="1" i="0">
                  <a:latin typeface="Cambria Math" panose="02040503050406030204" pitchFamily="18" charset="0"/>
                </a:rPr>
                <a:t>𝑷𝑽=𝑨{[𝟏−𝟏/(𝟏+𝒓)^𝑵 ]/𝒓}(𝟏+𝒓)</a:t>
              </a:r>
              <a:endParaRPr lang="en-IN" sz="1100" b="1"/>
            </a:p>
          </xdr:txBody>
        </xdr:sp>
      </mc:Fallback>
    </mc:AlternateContent>
    <xdr:clientData/>
  </xdr:oneCellAnchor>
  <xdr:oneCellAnchor>
    <xdr:from>
      <xdr:col>11</xdr:col>
      <xdr:colOff>552450</xdr:colOff>
      <xdr:row>104</xdr:row>
      <xdr:rowOff>95251</xdr:rowOff>
    </xdr:from>
    <xdr:ext cx="828675" cy="219074"/>
    <mc:AlternateContent xmlns:mc="http://schemas.openxmlformats.org/markup-compatibility/2006">
      <mc:Choice xmlns:a14="http://schemas.microsoft.com/office/drawing/2010/main" Requires="a14">
        <xdr:sp macro="" textlink="">
          <xdr:nvSpPr>
            <xdr:cNvPr id="13" name="TextBox 12"/>
            <xdr:cNvSpPr txBox="1"/>
          </xdr:nvSpPr>
          <xdr:spPr>
            <a:xfrm>
              <a:off x="8305800" y="17249776"/>
              <a:ext cx="828675" cy="2190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Para xmlns:m="http://schemas.openxmlformats.org/officeDocument/2006/math">
                  <m:oMathParaPr>
                    <m:jc m:val="centerGroup"/>
                  </m:oMathParaPr>
                  <m:oMath xmlns:m="http://schemas.openxmlformats.org/officeDocument/2006/math">
                    <m:r>
                      <a:rPr lang="en-US" sz="1100" b="1" i="1">
                        <a:latin typeface="Cambria Math" panose="02040503050406030204" pitchFamily="18" charset="0"/>
                      </a:rPr>
                      <m:t>𝑷𝑽</m:t>
                    </m:r>
                    <m:r>
                      <a:rPr lang="en-US" sz="1100" b="1" i="1">
                        <a:latin typeface="Cambria Math" panose="02040503050406030204" pitchFamily="18" charset="0"/>
                      </a:rPr>
                      <m:t>=</m:t>
                    </m:r>
                    <m:r>
                      <a:rPr lang="en-US" sz="1100" b="1" i="1">
                        <a:latin typeface="Cambria Math" panose="02040503050406030204" pitchFamily="18" charset="0"/>
                      </a:rPr>
                      <m:t>𝑨</m:t>
                    </m:r>
                    <m:r>
                      <a:rPr lang="en-US" sz="1100" b="1" i="1">
                        <a:latin typeface="Cambria Math" panose="02040503050406030204" pitchFamily="18" charset="0"/>
                      </a:rPr>
                      <m:t>/</m:t>
                    </m:r>
                    <m:r>
                      <a:rPr lang="en-US" sz="1100" b="1" i="1">
                        <a:latin typeface="Cambria Math" panose="02040503050406030204" pitchFamily="18" charset="0"/>
                      </a:rPr>
                      <m:t>𝒓</m:t>
                    </m:r>
                  </m:oMath>
                </m:oMathPara>
              </a14:m>
              <a:endParaRPr lang="en-IN" sz="1100" b="1"/>
            </a:p>
          </xdr:txBody>
        </xdr:sp>
      </mc:Choice>
      <mc:Fallback>
        <xdr:sp macro="" textlink="">
          <xdr:nvSpPr>
            <xdr:cNvPr id="13" name="TextBox 12"/>
            <xdr:cNvSpPr txBox="1"/>
          </xdr:nvSpPr>
          <xdr:spPr>
            <a:xfrm>
              <a:off x="8305800" y="17249776"/>
              <a:ext cx="828675" cy="2190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b="1" i="0">
                  <a:latin typeface="Cambria Math" panose="02040503050406030204" pitchFamily="18" charset="0"/>
                </a:rPr>
                <a:t>𝑷𝑽=𝑨/𝒓</a:t>
              </a:r>
              <a:endParaRPr lang="en-IN" sz="1100" b="1"/>
            </a:p>
          </xdr:txBody>
        </xdr:sp>
      </mc:Fallback>
    </mc:AlternateContent>
    <xdr:clientData/>
  </xdr:oneCellAnchor>
  <xdr:oneCellAnchor>
    <xdr:from>
      <xdr:col>11</xdr:col>
      <xdr:colOff>523875</xdr:colOff>
      <xdr:row>126</xdr:row>
      <xdr:rowOff>47625</xdr:rowOff>
    </xdr:from>
    <xdr:ext cx="1028700" cy="495299"/>
    <mc:AlternateContent xmlns:mc="http://schemas.openxmlformats.org/markup-compatibility/2006">
      <mc:Choice xmlns:a14="http://schemas.microsoft.com/office/drawing/2010/main" Requires="a14">
        <xdr:sp macro="" textlink="">
          <xdr:nvSpPr>
            <xdr:cNvPr id="15" name="TextBox 14"/>
            <xdr:cNvSpPr txBox="1"/>
          </xdr:nvSpPr>
          <xdr:spPr>
            <a:xfrm>
              <a:off x="8277225" y="20793075"/>
              <a:ext cx="1028700" cy="495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Para xmlns:m="http://schemas.openxmlformats.org/officeDocument/2006/math">
                  <m:oMathParaPr>
                    <m:jc m:val="centerGroup"/>
                  </m:oMathParaPr>
                  <m:oMath xmlns:m="http://schemas.openxmlformats.org/officeDocument/2006/math">
                    <m:r>
                      <a:rPr lang="en-US" sz="1100" b="1" i="1">
                        <a:latin typeface="Cambria Math" panose="02040503050406030204" pitchFamily="18" charset="0"/>
                      </a:rPr>
                      <m:t>𝒓</m:t>
                    </m:r>
                    <m:r>
                      <a:rPr lang="en-US" sz="1100" b="1" i="1">
                        <a:latin typeface="Cambria Math" panose="02040503050406030204" pitchFamily="18" charset="0"/>
                      </a:rPr>
                      <m:t>=</m:t>
                    </m:r>
                    <m:sSup>
                      <m:sSupPr>
                        <m:ctrlPr>
                          <a:rPr lang="en-US" sz="1100" b="1" i="1">
                            <a:latin typeface="Cambria Math" panose="02040503050406030204" pitchFamily="18" charset="0"/>
                          </a:rPr>
                        </m:ctrlPr>
                      </m:sSupPr>
                      <m:e>
                        <m:d>
                          <m:dPr>
                            <m:ctrlPr>
                              <a:rPr lang="en-US" sz="1100" b="1" i="1">
                                <a:latin typeface="Cambria Math" panose="02040503050406030204" pitchFamily="18" charset="0"/>
                              </a:rPr>
                            </m:ctrlPr>
                          </m:dPr>
                          <m:e>
                            <m:f>
                              <m:fPr>
                                <m:ctrlPr>
                                  <a:rPr lang="en-US" sz="1100" b="1" i="1">
                                    <a:latin typeface="Cambria Math" panose="02040503050406030204" pitchFamily="18" charset="0"/>
                                  </a:rPr>
                                </m:ctrlPr>
                              </m:fPr>
                              <m:num>
                                <m:r>
                                  <a:rPr lang="en-US" sz="1100" b="1" i="1">
                                    <a:latin typeface="Cambria Math" panose="02040503050406030204" pitchFamily="18" charset="0"/>
                                  </a:rPr>
                                  <m:t>𝑭𝑽</m:t>
                                </m:r>
                              </m:num>
                              <m:den>
                                <m:r>
                                  <a:rPr lang="en-US" sz="1100" b="1" i="1">
                                    <a:latin typeface="Cambria Math" panose="02040503050406030204" pitchFamily="18" charset="0"/>
                                  </a:rPr>
                                  <m:t>𝑷𝑽</m:t>
                                </m:r>
                              </m:den>
                            </m:f>
                          </m:e>
                        </m:d>
                      </m:e>
                      <m:sup>
                        <m:r>
                          <a:rPr lang="en-US" sz="1100" b="1" i="1">
                            <a:latin typeface="Cambria Math" panose="02040503050406030204" pitchFamily="18" charset="0"/>
                          </a:rPr>
                          <m:t>𝟏</m:t>
                        </m:r>
                      </m:sup>
                    </m:sSup>
                    <m:r>
                      <a:rPr lang="en-US" sz="1100" b="1" i="1">
                        <a:latin typeface="Cambria Math" panose="02040503050406030204" pitchFamily="18" charset="0"/>
                      </a:rPr>
                      <m:t>/</m:t>
                    </m:r>
                    <m:r>
                      <a:rPr lang="en-US" sz="1100" b="1" i="1">
                        <a:latin typeface="Cambria Math" panose="02040503050406030204" pitchFamily="18" charset="0"/>
                      </a:rPr>
                      <m:t>𝒏</m:t>
                    </m:r>
                  </m:oMath>
                </m:oMathPara>
              </a14:m>
              <a:endParaRPr lang="en-IN" sz="1100" b="1"/>
            </a:p>
          </xdr:txBody>
        </xdr:sp>
      </mc:Choice>
      <mc:Fallback>
        <xdr:sp macro="" textlink="">
          <xdr:nvSpPr>
            <xdr:cNvPr id="15" name="TextBox 14"/>
            <xdr:cNvSpPr txBox="1"/>
          </xdr:nvSpPr>
          <xdr:spPr>
            <a:xfrm>
              <a:off x="8277225" y="20793075"/>
              <a:ext cx="1028700" cy="495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b="1" i="0">
                  <a:latin typeface="Cambria Math" panose="02040503050406030204" pitchFamily="18" charset="0"/>
                </a:rPr>
                <a:t>𝒓=(𝑭𝑽/𝑷𝑽)^𝟏/𝒏</a:t>
              </a:r>
              <a:endParaRPr lang="en-IN" sz="1100" b="1"/>
            </a:p>
          </xdr:txBody>
        </xdr:sp>
      </mc:Fallback>
    </mc:AlternateContent>
    <xdr:clientData/>
  </xdr:oneCellAnchor>
  <xdr:oneCellAnchor>
    <xdr:from>
      <xdr:col>1</xdr:col>
      <xdr:colOff>161925</xdr:colOff>
      <xdr:row>137</xdr:row>
      <xdr:rowOff>0</xdr:rowOff>
    </xdr:from>
    <xdr:ext cx="2714076" cy="316305"/>
    <mc:AlternateContent xmlns:mc="http://schemas.openxmlformats.org/markup-compatibility/2006">
      <mc:Choice xmlns:a14="http://schemas.microsoft.com/office/drawing/2010/main" Requires="a14">
        <xdr:sp macro="" textlink="">
          <xdr:nvSpPr>
            <xdr:cNvPr id="16" name="TextBox 15"/>
            <xdr:cNvSpPr txBox="1"/>
          </xdr:nvSpPr>
          <xdr:spPr>
            <a:xfrm>
              <a:off x="400050" y="22555200"/>
              <a:ext cx="2714076"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p>
                      <m:sSupPr>
                        <m:ctrlPr>
                          <a:rPr lang="en-US" sz="1100" b="1" i="1">
                            <a:latin typeface="Cambria Math" panose="02040503050406030204" pitchFamily="18" charset="0"/>
                          </a:rPr>
                        </m:ctrlPr>
                      </m:sSupPr>
                      <m:e>
                        <m:d>
                          <m:dPr>
                            <m:ctrlPr>
                              <a:rPr lang="en-US" sz="1100" b="1" i="1">
                                <a:latin typeface="Cambria Math" panose="02040503050406030204" pitchFamily="18" charset="0"/>
                              </a:rPr>
                            </m:ctrlPr>
                          </m:dPr>
                          <m:e>
                            <m:r>
                              <a:rPr lang="en-US" sz="1100" b="1" i="1">
                                <a:latin typeface="Cambria Math" panose="02040503050406030204" pitchFamily="18" charset="0"/>
                              </a:rPr>
                              <m:t>𝟏</m:t>
                            </m:r>
                            <m:r>
                              <a:rPr lang="en-US" sz="1100" b="1" i="1">
                                <a:latin typeface="Cambria Math" panose="02040503050406030204" pitchFamily="18" charset="0"/>
                              </a:rPr>
                              <m:t>+</m:t>
                            </m:r>
                            <m:r>
                              <a:rPr lang="en-US" sz="1100" b="1" i="1">
                                <a:latin typeface="Cambria Math" panose="02040503050406030204" pitchFamily="18" charset="0"/>
                              </a:rPr>
                              <m:t>𝒓</m:t>
                            </m:r>
                          </m:e>
                        </m:d>
                      </m:e>
                      <m:sup>
                        <m:r>
                          <a:rPr lang="en-US" sz="1100" b="1" i="1">
                            <a:latin typeface="Cambria Math" panose="02040503050406030204" pitchFamily="18" charset="0"/>
                          </a:rPr>
                          <m:t>𝑵</m:t>
                        </m:r>
                      </m:sup>
                    </m:sSup>
                    <m:r>
                      <a:rPr lang="en-US" sz="1100" b="1" i="1">
                        <a:latin typeface="Cambria Math" panose="02040503050406030204" pitchFamily="18" charset="0"/>
                      </a:rPr>
                      <m:t>=</m:t>
                    </m:r>
                    <m:f>
                      <m:fPr>
                        <m:ctrlPr>
                          <a:rPr lang="en-IN" sz="1100" b="1" i="1">
                            <a:solidFill>
                              <a:schemeClr val="tx1"/>
                            </a:solidFill>
                            <a:effectLst/>
                            <a:latin typeface="+mn-lt"/>
                            <a:ea typeface="+mn-ea"/>
                            <a:cs typeface="+mn-cs"/>
                          </a:rPr>
                        </m:ctrlPr>
                      </m:fPr>
                      <m:num>
                        <m:r>
                          <a:rPr lang="en-US" sz="1100" b="1" i="1">
                            <a:solidFill>
                              <a:schemeClr val="tx1"/>
                            </a:solidFill>
                            <a:effectLst/>
                            <a:latin typeface="+mn-lt"/>
                            <a:ea typeface="+mn-ea"/>
                            <a:cs typeface="+mn-cs"/>
                          </a:rPr>
                          <m:t>𝑭𝑽</m:t>
                        </m:r>
                      </m:num>
                      <m:den>
                        <m:r>
                          <a:rPr lang="en-US" sz="1100" b="1" i="1">
                            <a:solidFill>
                              <a:schemeClr val="tx1"/>
                            </a:solidFill>
                            <a:effectLst/>
                            <a:latin typeface="+mn-lt"/>
                            <a:ea typeface="+mn-ea"/>
                            <a:cs typeface="+mn-cs"/>
                          </a:rPr>
                          <m:t>𝑷𝑽</m:t>
                        </m:r>
                      </m:den>
                    </m:f>
                    <m:r>
                      <a:rPr lang="en-US" sz="1100" b="1" i="1">
                        <a:latin typeface="Cambria Math" panose="02040503050406030204" pitchFamily="18" charset="0"/>
                      </a:rPr>
                      <m:t>→</m:t>
                    </m:r>
                    <m:r>
                      <a:rPr lang="en-US" sz="1100" b="1" i="0">
                        <a:latin typeface="Cambria Math" panose="02040503050406030204" pitchFamily="18" charset="0"/>
                      </a:rPr>
                      <m:t>𝐥𝐨𝐠</m:t>
                    </m:r>
                    <m:sSup>
                      <m:sSupPr>
                        <m:ctrlPr>
                          <a:rPr lang="en-US" sz="1100" b="1" i="1">
                            <a:solidFill>
                              <a:schemeClr val="tx1"/>
                            </a:solidFill>
                            <a:effectLst/>
                            <a:latin typeface="+mn-lt"/>
                            <a:ea typeface="+mn-ea"/>
                            <a:cs typeface="+mn-cs"/>
                          </a:rPr>
                        </m:ctrlPr>
                      </m:sSupPr>
                      <m:e>
                        <m:d>
                          <m:dPr>
                            <m:ctrlPr>
                              <a:rPr lang="en-US" sz="1100" b="1" i="1">
                                <a:solidFill>
                                  <a:schemeClr val="tx1"/>
                                </a:solidFill>
                                <a:effectLst/>
                                <a:latin typeface="+mn-lt"/>
                                <a:ea typeface="+mn-ea"/>
                                <a:cs typeface="+mn-cs"/>
                              </a:rPr>
                            </m:ctrlPr>
                          </m:dPr>
                          <m:e>
                            <m:r>
                              <a:rPr lang="en-US" sz="1100" b="1" i="1">
                                <a:solidFill>
                                  <a:schemeClr val="tx1"/>
                                </a:solidFill>
                                <a:effectLst/>
                                <a:latin typeface="+mn-lt"/>
                                <a:ea typeface="+mn-ea"/>
                                <a:cs typeface="+mn-cs"/>
                              </a:rPr>
                              <m:t>𝟏</m:t>
                            </m:r>
                            <m:r>
                              <a:rPr lang="en-US" sz="1100" b="1" i="1">
                                <a:solidFill>
                                  <a:schemeClr val="tx1"/>
                                </a:solidFill>
                                <a:effectLst/>
                                <a:latin typeface="+mn-lt"/>
                                <a:ea typeface="+mn-ea"/>
                                <a:cs typeface="+mn-cs"/>
                              </a:rPr>
                              <m:t>+</m:t>
                            </m:r>
                            <m:r>
                              <a:rPr lang="en-US" sz="1100" b="1" i="1">
                                <a:solidFill>
                                  <a:schemeClr val="tx1"/>
                                </a:solidFill>
                                <a:effectLst/>
                                <a:latin typeface="+mn-lt"/>
                                <a:ea typeface="+mn-ea"/>
                                <a:cs typeface="+mn-cs"/>
                              </a:rPr>
                              <m:t>𝒓</m:t>
                            </m:r>
                          </m:e>
                        </m:d>
                      </m:e>
                      <m:sup>
                        <m:r>
                          <a:rPr lang="en-US" sz="1100" b="1" i="1">
                            <a:solidFill>
                              <a:schemeClr val="tx1"/>
                            </a:solidFill>
                            <a:effectLst/>
                            <a:latin typeface="+mn-lt"/>
                            <a:ea typeface="+mn-ea"/>
                            <a:cs typeface="+mn-cs"/>
                          </a:rPr>
                          <m:t>𝑵</m:t>
                        </m:r>
                      </m:sup>
                    </m:sSup>
                    <m:r>
                      <a:rPr lang="en-US" sz="1100" b="1" i="1">
                        <a:solidFill>
                          <a:schemeClr val="tx1"/>
                        </a:solidFill>
                        <a:effectLst/>
                        <a:latin typeface="Cambria Math" panose="02040503050406030204" pitchFamily="18" charset="0"/>
                        <a:ea typeface="+mn-ea"/>
                        <a:cs typeface="+mn-cs"/>
                      </a:rPr>
                      <m:t>=</m:t>
                    </m:r>
                    <m:r>
                      <a:rPr lang="en-US" sz="1100" b="1" i="0">
                        <a:solidFill>
                          <a:schemeClr val="tx1"/>
                        </a:solidFill>
                        <a:effectLst/>
                        <a:latin typeface="Cambria Math" panose="02040503050406030204" pitchFamily="18" charset="0"/>
                        <a:ea typeface="+mn-ea"/>
                        <a:cs typeface="+mn-cs"/>
                      </a:rPr>
                      <m:t>𝐥𝐨𝐠</m:t>
                    </m:r>
                    <m:r>
                      <a:rPr lang="en-US" sz="1100" b="1" i="1">
                        <a:solidFill>
                          <a:schemeClr val="tx1"/>
                        </a:solidFill>
                        <a:effectLst/>
                        <a:latin typeface="Cambria Math" panose="02040503050406030204" pitchFamily="18" charset="0"/>
                        <a:ea typeface="+mn-ea"/>
                        <a:cs typeface="+mn-cs"/>
                      </a:rPr>
                      <m:t>⁡(</m:t>
                    </m:r>
                    <m:f>
                      <m:fPr>
                        <m:ctrlPr>
                          <a:rPr lang="en-IN" sz="1100" b="1" i="1">
                            <a:solidFill>
                              <a:schemeClr val="tx1"/>
                            </a:solidFill>
                            <a:effectLst/>
                            <a:latin typeface="+mn-lt"/>
                            <a:ea typeface="+mn-ea"/>
                            <a:cs typeface="+mn-cs"/>
                          </a:rPr>
                        </m:ctrlPr>
                      </m:fPr>
                      <m:num>
                        <m:r>
                          <a:rPr lang="en-US" sz="1100" b="1" i="1">
                            <a:solidFill>
                              <a:schemeClr val="tx1"/>
                            </a:solidFill>
                            <a:effectLst/>
                            <a:latin typeface="+mn-lt"/>
                            <a:ea typeface="+mn-ea"/>
                            <a:cs typeface="+mn-cs"/>
                          </a:rPr>
                          <m:t>𝑭𝑽</m:t>
                        </m:r>
                      </m:num>
                      <m:den>
                        <m:r>
                          <a:rPr lang="en-US" sz="1100" b="1" i="1">
                            <a:solidFill>
                              <a:schemeClr val="tx1"/>
                            </a:solidFill>
                            <a:effectLst/>
                            <a:latin typeface="+mn-lt"/>
                            <a:ea typeface="+mn-ea"/>
                            <a:cs typeface="+mn-cs"/>
                          </a:rPr>
                          <m:t>𝑷𝑽</m:t>
                        </m:r>
                      </m:den>
                    </m:f>
                    <m:r>
                      <a:rPr lang="en-US" sz="1100" b="1" i="1">
                        <a:solidFill>
                          <a:schemeClr val="tx1"/>
                        </a:solidFill>
                        <a:effectLst/>
                        <a:latin typeface="Cambria Math" panose="02040503050406030204" pitchFamily="18" charset="0"/>
                        <a:ea typeface="+mn-ea"/>
                        <a:cs typeface="+mn-cs"/>
                      </a:rPr>
                      <m:t>)</m:t>
                    </m:r>
                    <m:r>
                      <a:rPr lang="en-US" sz="1100" b="1" i="1">
                        <a:latin typeface="Cambria Math" panose="02040503050406030204" pitchFamily="18" charset="0"/>
                      </a:rPr>
                      <m:t>⁡→</m:t>
                    </m:r>
                  </m:oMath>
                </m:oMathPara>
              </a14:m>
              <a:endParaRPr lang="en-IN" sz="1100" b="1"/>
            </a:p>
          </xdr:txBody>
        </xdr:sp>
      </mc:Choice>
      <mc:Fallback>
        <xdr:sp macro="" textlink="">
          <xdr:nvSpPr>
            <xdr:cNvPr id="16" name="TextBox 15"/>
            <xdr:cNvSpPr txBox="1"/>
          </xdr:nvSpPr>
          <xdr:spPr>
            <a:xfrm>
              <a:off x="400050" y="22555200"/>
              <a:ext cx="2714076"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1" i="0">
                  <a:latin typeface="Cambria Math" panose="02040503050406030204" pitchFamily="18" charset="0"/>
                </a:rPr>
                <a:t>(𝟏+𝒓)^𝑵=</a:t>
              </a:r>
              <a:r>
                <a:rPr lang="en-US" sz="1100" b="1" i="0">
                  <a:solidFill>
                    <a:schemeClr val="tx1"/>
                  </a:solidFill>
                  <a:effectLst/>
                  <a:latin typeface="+mn-lt"/>
                  <a:ea typeface="+mn-ea"/>
                  <a:cs typeface="+mn-cs"/>
                </a:rPr>
                <a:t>𝑭𝑽</a:t>
              </a:r>
              <a:r>
                <a:rPr lang="en-IN" sz="1100" b="1" i="0">
                  <a:solidFill>
                    <a:schemeClr val="tx1"/>
                  </a:solidFill>
                  <a:effectLst/>
                  <a:latin typeface="+mn-lt"/>
                  <a:ea typeface="+mn-ea"/>
                  <a:cs typeface="+mn-cs"/>
                </a:rPr>
                <a:t>/</a:t>
              </a:r>
              <a:r>
                <a:rPr lang="en-US" sz="1100" b="1" i="0">
                  <a:solidFill>
                    <a:schemeClr val="tx1"/>
                  </a:solidFill>
                  <a:effectLst/>
                  <a:latin typeface="+mn-lt"/>
                  <a:ea typeface="+mn-ea"/>
                  <a:cs typeface="+mn-cs"/>
                </a:rPr>
                <a:t>𝑷𝑽</a:t>
              </a:r>
              <a:r>
                <a:rPr lang="en-US" sz="1100" b="1" i="0">
                  <a:latin typeface="Cambria Math" panose="02040503050406030204" pitchFamily="18" charset="0"/>
                </a:rPr>
                <a:t>→𝐥𝐨𝐠</a:t>
              </a:r>
              <a:r>
                <a:rPr lang="en-US" sz="1100" b="1" i="0">
                  <a:solidFill>
                    <a:schemeClr val="tx1"/>
                  </a:solidFill>
                  <a:effectLst/>
                  <a:latin typeface="+mn-lt"/>
                  <a:ea typeface="+mn-ea"/>
                  <a:cs typeface="+mn-cs"/>
                </a:rPr>
                <a:t>(𝟏+𝒓)^𝑵</a:t>
              </a:r>
              <a:r>
                <a:rPr lang="en-US" sz="1100" b="1" i="0">
                  <a:solidFill>
                    <a:schemeClr val="tx1"/>
                  </a:solidFill>
                  <a:effectLst/>
                  <a:latin typeface="Cambria Math" panose="02040503050406030204" pitchFamily="18" charset="0"/>
                  <a:ea typeface="+mn-ea"/>
                  <a:cs typeface="+mn-cs"/>
                </a:rPr>
                <a:t>=𝐥𝐨𝐠⁡(</a:t>
              </a:r>
              <a:r>
                <a:rPr lang="en-US" sz="1100" b="1" i="0">
                  <a:solidFill>
                    <a:schemeClr val="tx1"/>
                  </a:solidFill>
                  <a:effectLst/>
                  <a:latin typeface="+mn-lt"/>
                  <a:ea typeface="+mn-ea"/>
                  <a:cs typeface="+mn-cs"/>
                </a:rPr>
                <a:t>𝑭𝑽</a:t>
              </a:r>
              <a:r>
                <a:rPr lang="en-IN" sz="1100" b="1" i="0">
                  <a:solidFill>
                    <a:schemeClr val="tx1"/>
                  </a:solidFill>
                  <a:effectLst/>
                  <a:latin typeface="+mn-lt"/>
                  <a:ea typeface="+mn-ea"/>
                  <a:cs typeface="+mn-cs"/>
                </a:rPr>
                <a:t>/</a:t>
              </a:r>
              <a:r>
                <a:rPr lang="en-US" sz="1100" b="1" i="0">
                  <a:solidFill>
                    <a:schemeClr val="tx1"/>
                  </a:solidFill>
                  <a:effectLst/>
                  <a:latin typeface="+mn-lt"/>
                  <a:ea typeface="+mn-ea"/>
                  <a:cs typeface="+mn-cs"/>
                </a:rPr>
                <a:t>𝑷𝑽</a:t>
              </a:r>
              <a:r>
                <a:rPr lang="en-US" sz="1100" b="1" i="0">
                  <a:solidFill>
                    <a:schemeClr val="tx1"/>
                  </a:solidFill>
                  <a:effectLst/>
                  <a:latin typeface="Cambria Math" panose="02040503050406030204" pitchFamily="18" charset="0"/>
                  <a:ea typeface="+mn-ea"/>
                  <a:cs typeface="+mn-cs"/>
                </a:rPr>
                <a:t>)</a:t>
              </a:r>
              <a:r>
                <a:rPr lang="en-US" sz="1100" b="1" i="0">
                  <a:latin typeface="Cambria Math" panose="02040503050406030204" pitchFamily="18" charset="0"/>
                </a:rPr>
                <a:t>⁡→</a:t>
              </a:r>
              <a:endParaRPr lang="en-IN" sz="1100" b="1"/>
            </a:p>
          </xdr:txBody>
        </xdr:sp>
      </mc:Fallback>
    </mc:AlternateContent>
    <xdr:clientData/>
  </xdr:oneCellAnchor>
  <xdr:oneCellAnchor>
    <xdr:from>
      <xdr:col>4</xdr:col>
      <xdr:colOff>257175</xdr:colOff>
      <xdr:row>137</xdr:row>
      <xdr:rowOff>9525</xdr:rowOff>
    </xdr:from>
    <xdr:ext cx="1709892" cy="320472"/>
    <mc:AlternateContent xmlns:mc="http://schemas.openxmlformats.org/markup-compatibility/2006">
      <mc:Choice xmlns:a14="http://schemas.microsoft.com/office/drawing/2010/main" Requires="a14">
        <xdr:sp macro="" textlink="">
          <xdr:nvSpPr>
            <xdr:cNvPr id="17" name="TextBox 16"/>
            <xdr:cNvSpPr txBox="1"/>
          </xdr:nvSpPr>
          <xdr:spPr>
            <a:xfrm>
              <a:off x="3219450" y="22564725"/>
              <a:ext cx="1709892" cy="3204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b="1" i="1">
                        <a:solidFill>
                          <a:schemeClr val="tx1"/>
                        </a:solidFill>
                        <a:effectLst/>
                        <a:latin typeface="+mn-lt"/>
                        <a:ea typeface="+mn-ea"/>
                        <a:cs typeface="+mn-cs"/>
                      </a:rPr>
                      <m:t>𝑵𝒍𝒐𝒈</m:t>
                    </m:r>
                    <m:d>
                      <m:dPr>
                        <m:ctrlPr>
                          <a:rPr lang="en-US" sz="1100" b="1" i="1">
                            <a:solidFill>
                              <a:schemeClr val="tx1"/>
                            </a:solidFill>
                            <a:effectLst/>
                            <a:latin typeface="Cambria Math" panose="02040503050406030204" pitchFamily="18" charset="0"/>
                            <a:ea typeface="+mn-ea"/>
                            <a:cs typeface="+mn-cs"/>
                          </a:rPr>
                        </m:ctrlPr>
                      </m:dPr>
                      <m:e>
                        <m:r>
                          <a:rPr lang="en-US" sz="1100" b="1" i="1">
                            <a:solidFill>
                              <a:schemeClr val="tx1"/>
                            </a:solidFill>
                            <a:effectLst/>
                            <a:latin typeface="+mn-lt"/>
                            <a:ea typeface="+mn-ea"/>
                            <a:cs typeface="+mn-cs"/>
                          </a:rPr>
                          <m:t>𝟏</m:t>
                        </m:r>
                        <m:r>
                          <a:rPr lang="en-US" sz="1100" b="1" i="1">
                            <a:solidFill>
                              <a:schemeClr val="tx1"/>
                            </a:solidFill>
                            <a:effectLst/>
                            <a:latin typeface="+mn-lt"/>
                            <a:ea typeface="+mn-ea"/>
                            <a:cs typeface="+mn-cs"/>
                          </a:rPr>
                          <m:t>+</m:t>
                        </m:r>
                        <m:r>
                          <a:rPr lang="en-US" sz="1100" b="1" i="1">
                            <a:solidFill>
                              <a:schemeClr val="tx1"/>
                            </a:solidFill>
                            <a:effectLst/>
                            <a:latin typeface="+mn-lt"/>
                            <a:ea typeface="+mn-ea"/>
                            <a:cs typeface="+mn-cs"/>
                          </a:rPr>
                          <m:t>𝒓</m:t>
                        </m:r>
                      </m:e>
                    </m:d>
                    <m:r>
                      <a:rPr lang="en-US" sz="1100" b="0" i="0">
                        <a:solidFill>
                          <a:schemeClr val="tx1"/>
                        </a:solidFill>
                        <a:effectLst/>
                        <a:latin typeface="Cambria Math" panose="02040503050406030204" pitchFamily="18" charset="0"/>
                        <a:ea typeface="+mn-ea"/>
                        <a:cs typeface="+mn-cs"/>
                      </a:rPr>
                      <m:t>=</m:t>
                    </m:r>
                    <m:r>
                      <a:rPr lang="en-US" sz="1100" b="1" i="0">
                        <a:solidFill>
                          <a:schemeClr val="tx1"/>
                        </a:solidFill>
                        <a:effectLst/>
                        <a:latin typeface="+mn-lt"/>
                        <a:ea typeface="+mn-ea"/>
                        <a:cs typeface="+mn-cs"/>
                      </a:rPr>
                      <m:t>𝐥𝐨𝐠</m:t>
                    </m:r>
                    <m:d>
                      <m:dPr>
                        <m:ctrlPr>
                          <a:rPr lang="en-US" sz="1100" b="1" i="1">
                            <a:solidFill>
                              <a:schemeClr val="tx1"/>
                            </a:solidFill>
                            <a:effectLst/>
                            <a:latin typeface="Cambria Math" panose="02040503050406030204" pitchFamily="18" charset="0"/>
                            <a:ea typeface="+mn-ea"/>
                            <a:cs typeface="+mn-cs"/>
                          </a:rPr>
                        </m:ctrlPr>
                      </m:dPr>
                      <m:e>
                        <m:f>
                          <m:fPr>
                            <m:ctrlPr>
                              <a:rPr lang="en-IN" sz="1100" b="1" i="1">
                                <a:solidFill>
                                  <a:schemeClr val="tx1"/>
                                </a:solidFill>
                                <a:effectLst/>
                                <a:latin typeface="+mn-lt"/>
                                <a:ea typeface="+mn-ea"/>
                                <a:cs typeface="+mn-cs"/>
                              </a:rPr>
                            </m:ctrlPr>
                          </m:fPr>
                          <m:num>
                            <m:r>
                              <a:rPr lang="en-US" sz="1100" b="1" i="1">
                                <a:solidFill>
                                  <a:schemeClr val="tx1"/>
                                </a:solidFill>
                                <a:effectLst/>
                                <a:latin typeface="+mn-lt"/>
                                <a:ea typeface="+mn-ea"/>
                                <a:cs typeface="+mn-cs"/>
                              </a:rPr>
                              <m:t>𝑭𝑽</m:t>
                            </m:r>
                          </m:num>
                          <m:den>
                            <m:r>
                              <a:rPr lang="en-US" sz="1100" b="1" i="1">
                                <a:solidFill>
                                  <a:schemeClr val="tx1"/>
                                </a:solidFill>
                                <a:effectLst/>
                                <a:latin typeface="+mn-lt"/>
                                <a:ea typeface="+mn-ea"/>
                                <a:cs typeface="+mn-cs"/>
                              </a:rPr>
                              <m:t>𝑷𝑽</m:t>
                            </m:r>
                          </m:den>
                        </m:f>
                      </m:e>
                    </m:d>
                    <m:r>
                      <a:rPr lang="en-US" sz="1100" b="1" i="1">
                        <a:solidFill>
                          <a:schemeClr val="tx1"/>
                        </a:solidFill>
                        <a:effectLst/>
                        <a:latin typeface="Cambria Math" panose="02040503050406030204" pitchFamily="18" charset="0"/>
                        <a:ea typeface="+mn-ea"/>
                        <a:cs typeface="+mn-cs"/>
                      </a:rPr>
                      <m:t>→</m:t>
                    </m:r>
                  </m:oMath>
                </m:oMathPara>
              </a14:m>
              <a:endParaRPr lang="en-IN" sz="1100"/>
            </a:p>
          </xdr:txBody>
        </xdr:sp>
      </mc:Choice>
      <mc:Fallback>
        <xdr:sp macro="" textlink="">
          <xdr:nvSpPr>
            <xdr:cNvPr id="17" name="TextBox 16"/>
            <xdr:cNvSpPr txBox="1"/>
          </xdr:nvSpPr>
          <xdr:spPr>
            <a:xfrm>
              <a:off x="3219450" y="22564725"/>
              <a:ext cx="1709892" cy="3204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1" i="0">
                  <a:solidFill>
                    <a:schemeClr val="tx1"/>
                  </a:solidFill>
                  <a:effectLst/>
                  <a:latin typeface="+mn-lt"/>
                  <a:ea typeface="+mn-ea"/>
                  <a:cs typeface="+mn-cs"/>
                </a:rPr>
                <a:t>𝑵𝒍𝒐𝒈</a:t>
              </a:r>
              <a:r>
                <a:rPr lang="en-US" sz="1100" b="1" i="0">
                  <a:solidFill>
                    <a:schemeClr val="tx1"/>
                  </a:solidFill>
                  <a:effectLst/>
                  <a:latin typeface="Cambria Math" panose="02040503050406030204" pitchFamily="18" charset="0"/>
                  <a:ea typeface="+mn-ea"/>
                  <a:cs typeface="+mn-cs"/>
                </a:rPr>
                <a:t>(</a:t>
              </a:r>
              <a:r>
                <a:rPr lang="en-US" sz="1100" b="1" i="0">
                  <a:solidFill>
                    <a:schemeClr val="tx1"/>
                  </a:solidFill>
                  <a:effectLst/>
                  <a:latin typeface="+mn-lt"/>
                  <a:ea typeface="+mn-ea"/>
                  <a:cs typeface="+mn-cs"/>
                </a:rPr>
                <a:t>𝟏+𝒓</a:t>
              </a:r>
              <a:r>
                <a:rPr lang="en-US" sz="1100" b="1"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b="1" i="0">
                  <a:solidFill>
                    <a:schemeClr val="tx1"/>
                  </a:solidFill>
                  <a:effectLst/>
                  <a:latin typeface="+mn-lt"/>
                  <a:ea typeface="+mn-ea"/>
                  <a:cs typeface="+mn-cs"/>
                </a:rPr>
                <a:t>𝐥𝐨𝐠</a:t>
              </a:r>
              <a:r>
                <a:rPr lang="en-US" sz="1100" b="1" i="0">
                  <a:solidFill>
                    <a:schemeClr val="tx1"/>
                  </a:solidFill>
                  <a:effectLst/>
                  <a:latin typeface="Cambria Math" panose="02040503050406030204" pitchFamily="18" charset="0"/>
                  <a:ea typeface="+mn-ea"/>
                  <a:cs typeface="+mn-cs"/>
                </a:rPr>
                <a:t>(</a:t>
              </a:r>
              <a:r>
                <a:rPr lang="en-US" sz="1100" b="1" i="0">
                  <a:solidFill>
                    <a:schemeClr val="tx1"/>
                  </a:solidFill>
                  <a:effectLst/>
                  <a:latin typeface="+mn-lt"/>
                  <a:ea typeface="+mn-ea"/>
                  <a:cs typeface="+mn-cs"/>
                </a:rPr>
                <a:t>𝑭𝑽</a:t>
              </a:r>
              <a:r>
                <a:rPr lang="en-IN" sz="1100" b="1" i="0">
                  <a:solidFill>
                    <a:schemeClr val="tx1"/>
                  </a:solidFill>
                  <a:effectLst/>
                  <a:latin typeface="+mn-lt"/>
                  <a:ea typeface="+mn-ea"/>
                  <a:cs typeface="+mn-cs"/>
                </a:rPr>
                <a:t>/</a:t>
              </a:r>
              <a:r>
                <a:rPr lang="en-US" sz="1100" b="1" i="0">
                  <a:solidFill>
                    <a:schemeClr val="tx1"/>
                  </a:solidFill>
                  <a:effectLst/>
                  <a:latin typeface="+mn-lt"/>
                  <a:ea typeface="+mn-ea"/>
                  <a:cs typeface="+mn-cs"/>
                </a:rPr>
                <a:t>𝑷𝑽</a:t>
              </a:r>
              <a:r>
                <a:rPr lang="en-US" sz="1100" b="1" i="0">
                  <a:solidFill>
                    <a:schemeClr val="tx1"/>
                  </a:solidFill>
                  <a:effectLst/>
                  <a:latin typeface="Cambria Math" panose="02040503050406030204" pitchFamily="18" charset="0"/>
                  <a:ea typeface="+mn-ea"/>
                  <a:cs typeface="+mn-cs"/>
                </a:rPr>
                <a:t>)→</a:t>
              </a:r>
              <a:endParaRPr lang="en-IN" sz="1100"/>
            </a:p>
          </xdr:txBody>
        </xdr:sp>
      </mc:Fallback>
    </mc:AlternateContent>
    <xdr:clientData/>
  </xdr:oneCellAnchor>
  <xdr:oneCellAnchor>
    <xdr:from>
      <xdr:col>6</xdr:col>
      <xdr:colOff>1133475</xdr:colOff>
      <xdr:row>137</xdr:row>
      <xdr:rowOff>66675</xdr:rowOff>
    </xdr:from>
    <xdr:ext cx="1509452" cy="243208"/>
    <mc:AlternateContent xmlns:mc="http://schemas.openxmlformats.org/markup-compatibility/2006">
      <mc:Choice xmlns:a14="http://schemas.microsoft.com/office/drawing/2010/main" Requires="a14">
        <xdr:sp macro="" textlink="">
          <xdr:nvSpPr>
            <xdr:cNvPr id="19" name="TextBox 18"/>
            <xdr:cNvSpPr txBox="1"/>
          </xdr:nvSpPr>
          <xdr:spPr>
            <a:xfrm>
              <a:off x="4972050" y="22621875"/>
              <a:ext cx="1509452" cy="2432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US" sz="1100" b="1" i="1">
                      <a:solidFill>
                        <a:schemeClr val="tx1"/>
                      </a:solidFill>
                      <a:effectLst/>
                      <a:latin typeface="+mn-lt"/>
                      <a:ea typeface="+mn-ea"/>
                      <a:cs typeface="+mn-cs"/>
                    </a:rPr>
                    <m:t>𝑵</m:t>
                  </m:r>
                  <m:r>
                    <a:rPr lang="en-US" sz="1100" b="0" i="0">
                      <a:solidFill>
                        <a:schemeClr val="tx1"/>
                      </a:solidFill>
                      <a:effectLst/>
                      <a:latin typeface="Cambria Math" panose="02040503050406030204" pitchFamily="18" charset="0"/>
                      <a:ea typeface="+mn-ea"/>
                      <a:cs typeface="+mn-cs"/>
                    </a:rPr>
                    <m:t>=</m:t>
                  </m:r>
                  <m:r>
                    <a:rPr lang="en-US" sz="1100" b="1" i="0">
                      <a:solidFill>
                        <a:schemeClr val="tx1"/>
                      </a:solidFill>
                      <a:effectLst/>
                      <a:latin typeface="+mn-lt"/>
                      <a:ea typeface="+mn-ea"/>
                      <a:cs typeface="+mn-cs"/>
                    </a:rPr>
                    <m:t>𝐥𝐨𝐠</m:t>
                  </m:r>
                  <m:r>
                    <a:rPr lang="en-US" sz="1100" b="1" i="1">
                      <a:solidFill>
                        <a:schemeClr val="tx1"/>
                      </a:solidFill>
                      <a:effectLst/>
                      <a:latin typeface="+mn-lt"/>
                      <a:ea typeface="+mn-ea"/>
                      <a:cs typeface="+mn-cs"/>
                    </a:rPr>
                    <m:t>(</m:t>
                  </m:r>
                  <m:f>
                    <m:fPr>
                      <m:ctrlPr>
                        <a:rPr lang="en-IN" sz="1100" b="1" i="1">
                          <a:solidFill>
                            <a:schemeClr val="tx1"/>
                          </a:solidFill>
                          <a:effectLst/>
                          <a:latin typeface="+mn-lt"/>
                          <a:ea typeface="+mn-ea"/>
                          <a:cs typeface="+mn-cs"/>
                        </a:rPr>
                      </m:ctrlPr>
                    </m:fPr>
                    <m:num>
                      <m:r>
                        <a:rPr lang="en-US" sz="1100" b="1" i="1">
                          <a:solidFill>
                            <a:schemeClr val="tx1"/>
                          </a:solidFill>
                          <a:effectLst/>
                          <a:latin typeface="+mn-lt"/>
                          <a:ea typeface="+mn-ea"/>
                          <a:cs typeface="+mn-cs"/>
                        </a:rPr>
                        <m:t>𝑭𝑽</m:t>
                      </m:r>
                    </m:num>
                    <m:den>
                      <m:r>
                        <a:rPr lang="en-US" sz="1100" b="1" i="1">
                          <a:solidFill>
                            <a:schemeClr val="tx1"/>
                          </a:solidFill>
                          <a:effectLst/>
                          <a:latin typeface="+mn-lt"/>
                          <a:ea typeface="+mn-ea"/>
                          <a:cs typeface="+mn-cs"/>
                        </a:rPr>
                        <m:t>𝑷𝑽</m:t>
                      </m:r>
                    </m:den>
                  </m:f>
                  <m:r>
                    <a:rPr lang="en-US" sz="1100" b="1" i="1">
                      <a:solidFill>
                        <a:schemeClr val="tx1"/>
                      </a:solidFill>
                      <a:effectLst/>
                      <a:latin typeface="+mn-lt"/>
                      <a:ea typeface="+mn-ea"/>
                      <a:cs typeface="+mn-cs"/>
                    </a:rPr>
                    <m:t>)</m:t>
                  </m:r>
                </m:oMath>
              </a14:m>
              <a:r>
                <a:rPr lang="en-IN" sz="1100"/>
                <a:t>/</a:t>
              </a:r>
              <a14:m>
                <m:oMath xmlns:m="http://schemas.openxmlformats.org/officeDocument/2006/math">
                  <m:r>
                    <a:rPr lang="en-US" sz="1100" b="1" i="1">
                      <a:solidFill>
                        <a:schemeClr val="tx1"/>
                      </a:solidFill>
                      <a:effectLst/>
                      <a:latin typeface="+mn-lt"/>
                      <a:ea typeface="+mn-ea"/>
                      <a:cs typeface="+mn-cs"/>
                    </a:rPr>
                    <m:t>𝒍𝒐𝒈</m:t>
                  </m:r>
                  <m:d>
                    <m:dPr>
                      <m:ctrlPr>
                        <a:rPr lang="en-US" sz="1100" b="1" i="1">
                          <a:solidFill>
                            <a:schemeClr val="tx1"/>
                          </a:solidFill>
                          <a:effectLst/>
                          <a:latin typeface="+mn-lt"/>
                          <a:ea typeface="+mn-ea"/>
                          <a:cs typeface="+mn-cs"/>
                        </a:rPr>
                      </m:ctrlPr>
                    </m:dPr>
                    <m:e>
                      <m:r>
                        <a:rPr lang="en-US" sz="1100" b="1" i="1">
                          <a:solidFill>
                            <a:schemeClr val="tx1"/>
                          </a:solidFill>
                          <a:effectLst/>
                          <a:latin typeface="+mn-lt"/>
                          <a:ea typeface="+mn-ea"/>
                          <a:cs typeface="+mn-cs"/>
                        </a:rPr>
                        <m:t>𝟏</m:t>
                      </m:r>
                      <m:r>
                        <a:rPr lang="en-US" sz="1100" b="1" i="1">
                          <a:solidFill>
                            <a:schemeClr val="tx1"/>
                          </a:solidFill>
                          <a:effectLst/>
                          <a:latin typeface="+mn-lt"/>
                          <a:ea typeface="+mn-ea"/>
                          <a:cs typeface="+mn-cs"/>
                        </a:rPr>
                        <m:t>+</m:t>
                      </m:r>
                      <m:r>
                        <a:rPr lang="en-US" sz="1100" b="1" i="1">
                          <a:solidFill>
                            <a:schemeClr val="tx1"/>
                          </a:solidFill>
                          <a:effectLst/>
                          <a:latin typeface="+mn-lt"/>
                          <a:ea typeface="+mn-ea"/>
                          <a:cs typeface="+mn-cs"/>
                        </a:rPr>
                        <m:t>𝒓</m:t>
                      </m:r>
                    </m:e>
                  </m:d>
                </m:oMath>
              </a14:m>
              <a:endParaRPr lang="en-IN" sz="1100"/>
            </a:p>
          </xdr:txBody>
        </xdr:sp>
      </mc:Choice>
      <mc:Fallback>
        <xdr:sp macro="" textlink="">
          <xdr:nvSpPr>
            <xdr:cNvPr id="19" name="TextBox 18"/>
            <xdr:cNvSpPr txBox="1"/>
          </xdr:nvSpPr>
          <xdr:spPr>
            <a:xfrm>
              <a:off x="4972050" y="22621875"/>
              <a:ext cx="1509452" cy="2432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1" i="0">
                  <a:solidFill>
                    <a:schemeClr val="tx1"/>
                  </a:solidFill>
                  <a:effectLst/>
                  <a:latin typeface="+mn-lt"/>
                  <a:ea typeface="+mn-ea"/>
                  <a:cs typeface="+mn-cs"/>
                </a:rPr>
                <a:t>𝑵</a:t>
              </a:r>
              <a:r>
                <a:rPr lang="en-US" sz="1100" b="0" i="0">
                  <a:solidFill>
                    <a:schemeClr val="tx1"/>
                  </a:solidFill>
                  <a:effectLst/>
                  <a:latin typeface="Cambria Math" panose="02040503050406030204" pitchFamily="18" charset="0"/>
                  <a:ea typeface="+mn-ea"/>
                  <a:cs typeface="+mn-cs"/>
                </a:rPr>
                <a:t>=</a:t>
              </a:r>
              <a:r>
                <a:rPr lang="en-US" sz="1100" b="1" i="0">
                  <a:solidFill>
                    <a:schemeClr val="tx1"/>
                  </a:solidFill>
                  <a:effectLst/>
                  <a:latin typeface="+mn-lt"/>
                  <a:ea typeface="+mn-ea"/>
                  <a:cs typeface="+mn-cs"/>
                </a:rPr>
                <a:t>𝐥𝐨𝐠(𝑭𝑽</a:t>
              </a:r>
              <a:r>
                <a:rPr lang="en-IN" sz="1100" b="1" i="0">
                  <a:solidFill>
                    <a:schemeClr val="tx1"/>
                  </a:solidFill>
                  <a:effectLst/>
                  <a:latin typeface="+mn-lt"/>
                  <a:ea typeface="+mn-ea"/>
                  <a:cs typeface="+mn-cs"/>
                </a:rPr>
                <a:t>/</a:t>
              </a:r>
              <a:r>
                <a:rPr lang="en-US" sz="1100" b="1" i="0">
                  <a:solidFill>
                    <a:schemeClr val="tx1"/>
                  </a:solidFill>
                  <a:effectLst/>
                  <a:latin typeface="+mn-lt"/>
                  <a:ea typeface="+mn-ea"/>
                  <a:cs typeface="+mn-cs"/>
                </a:rPr>
                <a:t>𝑷𝑽)</a:t>
              </a:r>
              <a:r>
                <a:rPr lang="en-IN" sz="1100"/>
                <a:t>/</a:t>
              </a:r>
              <a:r>
                <a:rPr lang="en-US" sz="1100" b="1" i="0">
                  <a:solidFill>
                    <a:schemeClr val="tx1"/>
                  </a:solidFill>
                  <a:effectLst/>
                  <a:latin typeface="+mn-lt"/>
                  <a:ea typeface="+mn-ea"/>
                  <a:cs typeface="+mn-cs"/>
                </a:rPr>
                <a:t>𝒍𝒐𝒈(𝟏+𝒓)</a:t>
              </a:r>
              <a:endParaRPr lang="en-IN"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14</xdr:col>
      <xdr:colOff>142875</xdr:colOff>
      <xdr:row>86</xdr:row>
      <xdr:rowOff>38100</xdr:rowOff>
    </xdr:from>
    <xdr:to>
      <xdr:col>14</xdr:col>
      <xdr:colOff>267419</xdr:colOff>
      <xdr:row>87</xdr:row>
      <xdr:rowOff>47625</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5786" r="25786"/>
        <a:stretch/>
      </xdr:blipFill>
      <xdr:spPr>
        <a:xfrm>
          <a:off x="13887450" y="13963650"/>
          <a:ext cx="124544" cy="171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excelfunctions.net/Excel-Statistical-Functions.html" TargetMode="External"/><Relationship Id="rId2" Type="http://schemas.openxmlformats.org/officeDocument/2006/relationships/hyperlink" Target="http://www.excelfunctions.net/Excel-Count-Function.html" TargetMode="External"/><Relationship Id="rId1" Type="http://schemas.openxmlformats.org/officeDocument/2006/relationships/hyperlink" Target="http://www.excelfunctions.net/Excel-Count-Function.html"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mailto:Lsd@5" TargetMode="External"/><Relationship Id="rId2" Type="http://schemas.openxmlformats.org/officeDocument/2006/relationships/hyperlink" Target="mailto:jerome.gomes@ril.com" TargetMode="External"/><Relationship Id="rId1" Type="http://schemas.openxmlformats.org/officeDocument/2006/relationships/hyperlink" Target="https://www.packtpub.co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forbes.com/" TargetMode="External"/><Relationship Id="rId18" Type="http://schemas.openxmlformats.org/officeDocument/2006/relationships/hyperlink" Target="https://www.kiplinger.com/" TargetMode="External"/><Relationship Id="rId26" Type="http://schemas.openxmlformats.org/officeDocument/2006/relationships/hyperlink" Target="http://edge.pse.com.ph/" TargetMode="External"/><Relationship Id="rId3" Type="http://schemas.openxmlformats.org/officeDocument/2006/relationships/hyperlink" Target="https://beta.bseindia.com/" TargetMode="External"/><Relationship Id="rId21" Type="http://schemas.openxmlformats.org/officeDocument/2006/relationships/hyperlink" Target="https://www.marketwatch.com/" TargetMode="External"/><Relationship Id="rId34" Type="http://schemas.openxmlformats.org/officeDocument/2006/relationships/hyperlink" Target="https://ycharts.com/" TargetMode="External"/><Relationship Id="rId7" Type="http://schemas.openxmlformats.org/officeDocument/2006/relationships/hyperlink" Target="https://edition.cnn.com/" TargetMode="External"/><Relationship Id="rId12" Type="http://schemas.openxmlformats.org/officeDocument/2006/relationships/hyperlink" Target="https://finviz.com/" TargetMode="External"/><Relationship Id="rId17" Type="http://schemas.openxmlformats.org/officeDocument/2006/relationships/hyperlink" Target="https://in.investing.com/" TargetMode="External"/><Relationship Id="rId25" Type="http://schemas.openxmlformats.org/officeDocument/2006/relationships/hyperlink" Target="https://www.morningstar.in/" TargetMode="External"/><Relationship Id="rId33" Type="http://schemas.openxmlformats.org/officeDocument/2006/relationships/hyperlink" Target="https://www.xe.com/" TargetMode="External"/><Relationship Id="rId2" Type="http://schemas.openxmlformats.org/officeDocument/2006/relationships/hyperlink" Target="https://in.finance.yahoo.com/" TargetMode="External"/><Relationship Id="rId16" Type="http://schemas.openxmlformats.org/officeDocument/2006/relationships/hyperlink" Target="https://www.investello.com/" TargetMode="External"/><Relationship Id="rId20" Type="http://schemas.openxmlformats.org/officeDocument/2006/relationships/hyperlink" Target="https://www.livemint.com/" TargetMode="External"/><Relationship Id="rId29" Type="http://schemas.openxmlformats.org/officeDocument/2006/relationships/hyperlink" Target="https://www.economist.com/" TargetMode="External"/><Relationship Id="rId1" Type="http://schemas.openxmlformats.org/officeDocument/2006/relationships/hyperlink" Target="https://www.nseindia.com/" TargetMode="External"/><Relationship Id="rId6" Type="http://schemas.openxmlformats.org/officeDocument/2006/relationships/hyperlink" Target="https://www.cnbc.com/" TargetMode="External"/><Relationship Id="rId11" Type="http://schemas.openxmlformats.org/officeDocument/2006/relationships/hyperlink" Target="https://www.ft.com/" TargetMode="External"/><Relationship Id="rId24" Type="http://schemas.openxmlformats.org/officeDocument/2006/relationships/hyperlink" Target="https://www.moneycontrol.com/" TargetMode="External"/><Relationship Id="rId32" Type="http://schemas.openxmlformats.org/officeDocument/2006/relationships/hyperlink" Target="https://www.wsj.com/" TargetMode="External"/><Relationship Id="rId5" Type="http://schemas.openxmlformats.org/officeDocument/2006/relationships/hyperlink" Target="https://www.bloomberg.com/asia" TargetMode="External"/><Relationship Id="rId15" Type="http://schemas.openxmlformats.org/officeDocument/2006/relationships/hyperlink" Target="https://www.google.com/finance" TargetMode="External"/><Relationship Id="rId23" Type="http://schemas.openxmlformats.org/officeDocument/2006/relationships/hyperlink" Target="https://moneymorning.com/" TargetMode="External"/><Relationship Id="rId28" Type="http://schemas.openxmlformats.org/officeDocument/2006/relationships/hyperlink" Target="https://research.stlouisfed.org/" TargetMode="External"/><Relationship Id="rId36" Type="http://schemas.openxmlformats.org/officeDocument/2006/relationships/hyperlink" Target="https://www.thisismoney.co.uk/money/index.html" TargetMode="External"/><Relationship Id="rId10" Type="http://schemas.openxmlformats.org/officeDocument/2006/relationships/hyperlink" Target="https://economictimes.indiatimes.com/" TargetMode="External"/><Relationship Id="rId19" Type="http://schemas.openxmlformats.org/officeDocument/2006/relationships/hyperlink" Target="https://www.kitco.com/" TargetMode="External"/><Relationship Id="rId31" Type="http://schemas.openxmlformats.org/officeDocument/2006/relationships/hyperlink" Target="https://www.thestreet.com/" TargetMode="External"/><Relationship Id="rId4" Type="http://schemas.openxmlformats.org/officeDocument/2006/relationships/hyperlink" Target="https://www.chittorgarh.com/" TargetMode="External"/><Relationship Id="rId9" Type="http://schemas.openxmlformats.org/officeDocument/2006/relationships/hyperlink" Target="https://www.nytimes.com/" TargetMode="External"/><Relationship Id="rId14" Type="http://schemas.openxmlformats.org/officeDocument/2006/relationships/hyperlink" Target="https://www.globalfinancialdata.com/" TargetMode="External"/><Relationship Id="rId22" Type="http://schemas.openxmlformats.org/officeDocument/2006/relationships/hyperlink" Target="https://www.marketsmojo.com/" TargetMode="External"/><Relationship Id="rId27" Type="http://schemas.openxmlformats.org/officeDocument/2006/relationships/hyperlink" Target="https://money.rediff.com/index.html" TargetMode="External"/><Relationship Id="rId30" Type="http://schemas.openxmlformats.org/officeDocument/2006/relationships/hyperlink" Target="https://www.fool.com/" TargetMode="External"/><Relationship Id="rId35" Type="http://schemas.openxmlformats.org/officeDocument/2006/relationships/hyperlink" Target="https://www.msn.com/en-ph/money" TargetMode="External"/><Relationship Id="rId8" Type="http://schemas.openxmlformats.org/officeDocument/2006/relationships/hyperlink" Target="https://csimarket.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st.github.com/primaryobjects/094d24084d1045c011b7" TargetMode="External"/><Relationship Id="rId13" Type="http://schemas.openxmlformats.org/officeDocument/2006/relationships/hyperlink" Target="https://onepager.togaware.com/TextMiningO.pdf" TargetMode="External"/><Relationship Id="rId3" Type="http://schemas.openxmlformats.org/officeDocument/2006/relationships/hyperlink" Target="https://www.hackerearth.com/practice/machine-learning/advanced-techniques/text-mining-feature-engineering-r/tutorial/" TargetMode="External"/><Relationship Id="rId7" Type="http://schemas.openxmlformats.org/officeDocument/2006/relationships/hyperlink" Target="http://uc-r.github.io/word_relationships" TargetMode="External"/><Relationship Id="rId12" Type="http://schemas.openxmlformats.org/officeDocument/2006/relationships/hyperlink" Target="https://www.datacamp.com/courses/sentiment-analysis-in-r-the-tidy-way" TargetMode="External"/><Relationship Id="rId2" Type="http://schemas.openxmlformats.org/officeDocument/2006/relationships/hyperlink" Target="http://rstudio-pubs-static.s3.amazonaws.com/256588_57b585da6c054349825cba46685d8464.html" TargetMode="External"/><Relationship Id="rId1" Type="http://schemas.openxmlformats.org/officeDocument/2006/relationships/hyperlink" Target="http://www.cs.ukzn.ac.za/~murrellh/dm/content/slides10.pdf" TargetMode="External"/><Relationship Id="rId6" Type="http://schemas.openxmlformats.org/officeDocument/2006/relationships/hyperlink" Target="https://blog.exploratory.io/demystifying-text-analytics-preparing-document-and-term-data-for-text-mining-in-r-4f858feb4b77" TargetMode="External"/><Relationship Id="rId11" Type="http://schemas.openxmlformats.org/officeDocument/2006/relationships/hyperlink" Target="https://cran.r-project.org/web/packages/tm/vignettes/tm.pdf" TargetMode="External"/><Relationship Id="rId5" Type="http://schemas.openxmlformats.org/officeDocument/2006/relationships/hyperlink" Target="https://dzone.com/articles/text-mining-using-r-and-h2o-let-machine-learn-lang" TargetMode="External"/><Relationship Id="rId10" Type="http://schemas.openxmlformats.org/officeDocument/2006/relationships/hyperlink" Target="https://eight2late.wordpress.com/2015/05/27/a-gentle-introduction-to-text-mining-using-r/" TargetMode="External"/><Relationship Id="rId4" Type="http://schemas.openxmlformats.org/officeDocument/2006/relationships/hyperlink" Target="https://www.datacamp.com/courses/intro-to-text-mining-bag-of-words" TargetMode="External"/><Relationship Id="rId9" Type="http://schemas.openxmlformats.org/officeDocument/2006/relationships/hyperlink" Target="http://www.rexamine.com/2014/06/text-mining-in-r-automatic-categorization-of-wikipedia-articles/" TargetMode="External"/><Relationship Id="rId1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5"/>
  <sheetViews>
    <sheetView workbookViewId="0">
      <selection activeCell="D18" sqref="D18"/>
    </sheetView>
  </sheetViews>
  <sheetFormatPr defaultRowHeight="12.75" x14ac:dyDescent="0.2"/>
  <cols>
    <col min="1" max="1" width="12.42578125" style="1" bestFit="1" customWidth="1"/>
    <col min="2" max="2" width="7.28515625" style="1" bestFit="1" customWidth="1"/>
    <col min="3" max="5" width="9.140625" style="1"/>
    <col min="6" max="6" width="22.42578125" style="1" bestFit="1" customWidth="1"/>
    <col min="7" max="7" width="13" style="1" bestFit="1" customWidth="1"/>
    <col min="8" max="8" width="53.5703125" style="1" bestFit="1" customWidth="1"/>
    <col min="9" max="9" width="23.5703125" style="3" bestFit="1" customWidth="1"/>
    <col min="10" max="14" width="9.140625" style="1"/>
    <col min="15" max="15" width="11.42578125" style="1" bestFit="1" customWidth="1"/>
    <col min="16" max="16" width="7.42578125" style="1" bestFit="1" customWidth="1"/>
    <col min="17" max="18" width="9.140625" style="1"/>
    <col min="19" max="19" width="27.85546875" style="1" bestFit="1" customWidth="1"/>
    <col min="20" max="20" width="202" style="1" bestFit="1" customWidth="1"/>
    <col min="21" max="21" width="28" style="1" bestFit="1" customWidth="1"/>
    <col min="22" max="16384" width="9.140625" style="1"/>
  </cols>
  <sheetData>
    <row r="1" spans="1:21" x14ac:dyDescent="0.2">
      <c r="F1" s="4" t="s">
        <v>196</v>
      </c>
      <c r="G1" s="4" t="s">
        <v>197</v>
      </c>
      <c r="H1" s="4" t="s">
        <v>198</v>
      </c>
      <c r="I1" s="4" t="s">
        <v>203</v>
      </c>
    </row>
    <row r="2" spans="1:21" x14ac:dyDescent="0.2">
      <c r="A2" s="1" t="s">
        <v>0</v>
      </c>
      <c r="B2" s="1" t="s">
        <v>7</v>
      </c>
      <c r="F2" s="2" t="s">
        <v>35</v>
      </c>
      <c r="G2" s="2" t="s">
        <v>139</v>
      </c>
      <c r="H2" s="2"/>
      <c r="I2" s="5"/>
      <c r="O2" s="1" t="s">
        <v>140</v>
      </c>
      <c r="P2" s="1" t="s">
        <v>193</v>
      </c>
    </row>
    <row r="3" spans="1:21" x14ac:dyDescent="0.2">
      <c r="A3" s="1" t="b">
        <v>0</v>
      </c>
      <c r="B3" s="1" t="s">
        <v>7</v>
      </c>
      <c r="F3" s="2" t="s">
        <v>36</v>
      </c>
      <c r="G3" s="2" t="s">
        <v>139</v>
      </c>
      <c r="H3" s="2" t="s">
        <v>214</v>
      </c>
      <c r="I3" s="5"/>
      <c r="O3" s="1" t="s">
        <v>141</v>
      </c>
      <c r="P3" s="1" t="s">
        <v>193</v>
      </c>
      <c r="S3" s="27"/>
      <c r="T3" s="22" t="s">
        <v>550</v>
      </c>
      <c r="U3" s="27"/>
    </row>
    <row r="4" spans="1:21" x14ac:dyDescent="0.2">
      <c r="A4" s="1" t="s">
        <v>1</v>
      </c>
      <c r="B4" s="1" t="s">
        <v>7</v>
      </c>
      <c r="F4" s="2" t="s">
        <v>37</v>
      </c>
      <c r="G4" s="2" t="s">
        <v>139</v>
      </c>
      <c r="H4" s="2"/>
      <c r="I4" s="5"/>
      <c r="O4" s="1" t="s">
        <v>142</v>
      </c>
      <c r="P4" s="1" t="s">
        <v>193</v>
      </c>
      <c r="S4" s="23" t="s">
        <v>196</v>
      </c>
      <c r="T4" s="23" t="s">
        <v>198</v>
      </c>
      <c r="U4" s="23" t="s">
        <v>551</v>
      </c>
    </row>
    <row r="5" spans="1:21" x14ac:dyDescent="0.2">
      <c r="A5" s="1" t="s">
        <v>2</v>
      </c>
      <c r="B5" s="1" t="s">
        <v>7</v>
      </c>
      <c r="F5" s="2" t="s">
        <v>38</v>
      </c>
      <c r="G5" s="2" t="s">
        <v>139</v>
      </c>
      <c r="H5" s="2"/>
      <c r="I5" s="5"/>
      <c r="O5" s="1" t="s">
        <v>143</v>
      </c>
      <c r="P5" s="1" t="s">
        <v>193</v>
      </c>
      <c r="S5" s="24" t="s">
        <v>51</v>
      </c>
      <c r="T5" s="28" t="s">
        <v>552</v>
      </c>
      <c r="U5" s="25" t="s">
        <v>553</v>
      </c>
    </row>
    <row r="6" spans="1:21" x14ac:dyDescent="0.2">
      <c r="A6" s="1" t="s">
        <v>3</v>
      </c>
      <c r="B6" s="1" t="s">
        <v>7</v>
      </c>
      <c r="F6" s="2" t="s">
        <v>39</v>
      </c>
      <c r="G6" s="2" t="s">
        <v>139</v>
      </c>
      <c r="H6" s="2"/>
      <c r="I6" s="5"/>
      <c r="O6" s="1" t="s">
        <v>144</v>
      </c>
      <c r="P6" s="1" t="s">
        <v>193</v>
      </c>
      <c r="S6" s="24" t="s">
        <v>52</v>
      </c>
      <c r="T6" s="28" t="s">
        <v>554</v>
      </c>
      <c r="U6" s="25" t="s">
        <v>553</v>
      </c>
    </row>
    <row r="7" spans="1:21" x14ac:dyDescent="0.2">
      <c r="A7" s="1" t="s">
        <v>4</v>
      </c>
      <c r="B7" s="1" t="s">
        <v>7</v>
      </c>
      <c r="F7" s="2" t="s">
        <v>40</v>
      </c>
      <c r="G7" s="2" t="s">
        <v>139</v>
      </c>
      <c r="H7" s="2" t="s">
        <v>194</v>
      </c>
      <c r="I7" s="5"/>
      <c r="O7" s="1" t="s">
        <v>145</v>
      </c>
      <c r="P7" s="1" t="s">
        <v>193</v>
      </c>
      <c r="S7" s="24" t="s">
        <v>53</v>
      </c>
      <c r="T7" s="28" t="s">
        <v>555</v>
      </c>
      <c r="U7" s="25" t="s">
        <v>553</v>
      </c>
    </row>
    <row r="8" spans="1:21" x14ac:dyDescent="0.2">
      <c r="A8" s="1" t="s">
        <v>5</v>
      </c>
      <c r="B8" s="1" t="s">
        <v>7</v>
      </c>
      <c r="F8" s="2" t="s">
        <v>41</v>
      </c>
      <c r="G8" s="2" t="s">
        <v>139</v>
      </c>
      <c r="H8" s="2" t="s">
        <v>195</v>
      </c>
      <c r="I8" s="5"/>
      <c r="O8" s="1" t="s">
        <v>146</v>
      </c>
      <c r="P8" s="1" t="s">
        <v>193</v>
      </c>
      <c r="S8" s="24" t="s">
        <v>54</v>
      </c>
      <c r="T8" s="28" t="s">
        <v>556</v>
      </c>
      <c r="U8" s="25" t="s">
        <v>553</v>
      </c>
    </row>
    <row r="9" spans="1:21" x14ac:dyDescent="0.2">
      <c r="A9" s="1" t="b">
        <v>1</v>
      </c>
      <c r="B9" s="1" t="s">
        <v>7</v>
      </c>
      <c r="F9" s="2" t="s">
        <v>42</v>
      </c>
      <c r="G9" s="2" t="s">
        <v>139</v>
      </c>
      <c r="H9" s="2" t="s">
        <v>212</v>
      </c>
      <c r="I9" s="5"/>
      <c r="O9" s="1" t="s">
        <v>147</v>
      </c>
      <c r="P9" s="1" t="s">
        <v>193</v>
      </c>
      <c r="S9" s="24" t="s">
        <v>55</v>
      </c>
      <c r="T9" s="28" t="s">
        <v>557</v>
      </c>
      <c r="U9" s="25" t="s">
        <v>553</v>
      </c>
    </row>
    <row r="10" spans="1:21" x14ac:dyDescent="0.2">
      <c r="A10" s="1" t="s">
        <v>6</v>
      </c>
      <c r="B10" s="1" t="s">
        <v>7</v>
      </c>
      <c r="F10" s="2" t="s">
        <v>43</v>
      </c>
      <c r="G10" s="2" t="s">
        <v>139</v>
      </c>
      <c r="H10" s="2"/>
      <c r="I10" s="5"/>
      <c r="O10" s="1" t="s">
        <v>148</v>
      </c>
      <c r="P10" s="1" t="s">
        <v>193</v>
      </c>
      <c r="S10" s="24" t="s">
        <v>72</v>
      </c>
      <c r="T10" s="28" t="s">
        <v>558</v>
      </c>
      <c r="U10" s="25" t="s">
        <v>553</v>
      </c>
    </row>
    <row r="11" spans="1:21" x14ac:dyDescent="0.2">
      <c r="A11" s="1" t="s">
        <v>8</v>
      </c>
      <c r="B11" s="1" t="s">
        <v>29</v>
      </c>
      <c r="F11" s="2" t="s">
        <v>44</v>
      </c>
      <c r="G11" s="2" t="s">
        <v>139</v>
      </c>
      <c r="H11" s="2"/>
      <c r="I11" s="5"/>
      <c r="O11" s="1" t="s">
        <v>149</v>
      </c>
      <c r="P11" s="1" t="s">
        <v>193</v>
      </c>
      <c r="S11" s="24" t="s">
        <v>90</v>
      </c>
      <c r="T11" s="28" t="s">
        <v>559</v>
      </c>
      <c r="U11" s="25" t="s">
        <v>560</v>
      </c>
    </row>
    <row r="12" spans="1:21" x14ac:dyDescent="0.2">
      <c r="A12" s="1" t="s">
        <v>9</v>
      </c>
      <c r="B12" s="1" t="s">
        <v>29</v>
      </c>
      <c r="F12" s="2" t="s">
        <v>45</v>
      </c>
      <c r="G12" s="2" t="s">
        <v>139</v>
      </c>
      <c r="H12" s="2"/>
      <c r="I12" s="5"/>
      <c r="O12" s="1" t="s">
        <v>150</v>
      </c>
      <c r="P12" s="1" t="s">
        <v>193</v>
      </c>
      <c r="S12" s="24" t="s">
        <v>91</v>
      </c>
      <c r="T12" s="28" t="s">
        <v>561</v>
      </c>
      <c r="U12" s="25" t="s">
        <v>560</v>
      </c>
    </row>
    <row r="13" spans="1:21" x14ac:dyDescent="0.2">
      <c r="A13" s="1" t="s">
        <v>10</v>
      </c>
      <c r="B13" s="1" t="s">
        <v>29</v>
      </c>
      <c r="F13" s="2" t="s">
        <v>46</v>
      </c>
      <c r="G13" s="2" t="s">
        <v>139</v>
      </c>
      <c r="H13" s="2"/>
      <c r="I13" s="5"/>
      <c r="O13" s="1" t="s">
        <v>151</v>
      </c>
      <c r="P13" s="1" t="s">
        <v>193</v>
      </c>
      <c r="S13" s="24" t="s">
        <v>562</v>
      </c>
      <c r="T13" s="28" t="s">
        <v>563</v>
      </c>
      <c r="U13" s="25" t="s">
        <v>560</v>
      </c>
    </row>
    <row r="14" spans="1:21" x14ac:dyDescent="0.2">
      <c r="A14" s="1" t="s">
        <v>11</v>
      </c>
      <c r="B14" s="1" t="s">
        <v>29</v>
      </c>
      <c r="F14" s="2" t="s">
        <v>47</v>
      </c>
      <c r="G14" s="2" t="s">
        <v>139</v>
      </c>
      <c r="H14" s="2"/>
      <c r="I14" s="5"/>
      <c r="O14" s="1" t="s">
        <v>152</v>
      </c>
      <c r="P14" s="1" t="s">
        <v>193</v>
      </c>
      <c r="S14" s="24" t="s">
        <v>93</v>
      </c>
      <c r="T14" s="28" t="s">
        <v>564</v>
      </c>
      <c r="U14" s="25" t="s">
        <v>560</v>
      </c>
    </row>
    <row r="15" spans="1:21" x14ac:dyDescent="0.2">
      <c r="A15" s="1" t="s">
        <v>12</v>
      </c>
      <c r="B15" s="1" t="s">
        <v>29</v>
      </c>
      <c r="F15" s="2" t="s">
        <v>48</v>
      </c>
      <c r="G15" s="2" t="s">
        <v>139</v>
      </c>
      <c r="H15" s="2"/>
      <c r="I15" s="5"/>
      <c r="O15" s="1" t="s">
        <v>153</v>
      </c>
      <c r="P15" s="1" t="s">
        <v>193</v>
      </c>
      <c r="S15" s="24" t="s">
        <v>94</v>
      </c>
      <c r="T15" s="28" t="s">
        <v>565</v>
      </c>
      <c r="U15" s="25" t="s">
        <v>560</v>
      </c>
    </row>
    <row r="16" spans="1:21" x14ac:dyDescent="0.2">
      <c r="A16" s="1" t="s">
        <v>13</v>
      </c>
      <c r="B16" s="1" t="s">
        <v>29</v>
      </c>
      <c r="F16" s="2" t="s">
        <v>49</v>
      </c>
      <c r="G16" s="2" t="s">
        <v>139</v>
      </c>
      <c r="H16" s="2"/>
      <c r="I16" s="5"/>
      <c r="O16" s="1" t="s">
        <v>154</v>
      </c>
      <c r="P16" s="1" t="s">
        <v>193</v>
      </c>
      <c r="S16" s="24" t="s">
        <v>566</v>
      </c>
      <c r="T16" s="28" t="s">
        <v>567</v>
      </c>
      <c r="U16" s="25" t="s">
        <v>560</v>
      </c>
    </row>
    <row r="17" spans="1:21" x14ac:dyDescent="0.2">
      <c r="A17" s="1" t="s">
        <v>14</v>
      </c>
      <c r="B17" s="1" t="s">
        <v>29</v>
      </c>
      <c r="F17" s="2" t="s">
        <v>50</v>
      </c>
      <c r="G17" s="2" t="s">
        <v>139</v>
      </c>
      <c r="H17" s="2" t="s">
        <v>201</v>
      </c>
      <c r="I17" s="5"/>
      <c r="O17" s="1" t="s">
        <v>155</v>
      </c>
      <c r="P17" s="1" t="s">
        <v>193</v>
      </c>
      <c r="S17" s="24" t="s">
        <v>85</v>
      </c>
      <c r="T17" s="28" t="s">
        <v>568</v>
      </c>
      <c r="U17" s="25" t="s">
        <v>560</v>
      </c>
    </row>
    <row r="18" spans="1:21" x14ac:dyDescent="0.2">
      <c r="A18" s="1" t="s">
        <v>15</v>
      </c>
      <c r="B18" s="1" t="s">
        <v>29</v>
      </c>
      <c r="F18" s="2" t="s">
        <v>51</v>
      </c>
      <c r="G18" s="2" t="s">
        <v>139</v>
      </c>
      <c r="H18" s="2"/>
      <c r="I18" s="5"/>
      <c r="O18" s="1" t="s">
        <v>156</v>
      </c>
      <c r="P18" s="1" t="s">
        <v>193</v>
      </c>
      <c r="S18" s="24" t="s">
        <v>118</v>
      </c>
      <c r="T18" s="28" t="s">
        <v>569</v>
      </c>
      <c r="U18" s="25" t="s">
        <v>560</v>
      </c>
    </row>
    <row r="19" spans="1:21" x14ac:dyDescent="0.2">
      <c r="A19" s="1" t="s">
        <v>16</v>
      </c>
      <c r="B19" s="1" t="s">
        <v>29</v>
      </c>
      <c r="F19" s="2" t="s">
        <v>52</v>
      </c>
      <c r="G19" s="2" t="s">
        <v>139</v>
      </c>
      <c r="H19" s="2"/>
      <c r="I19" s="5"/>
      <c r="O19" s="1" t="s">
        <v>157</v>
      </c>
      <c r="P19" s="1" t="s">
        <v>193</v>
      </c>
      <c r="S19" s="24" t="s">
        <v>570</v>
      </c>
      <c r="T19" s="28" t="s">
        <v>571</v>
      </c>
      <c r="U19" s="25" t="s">
        <v>572</v>
      </c>
    </row>
    <row r="20" spans="1:21" x14ac:dyDescent="0.2">
      <c r="A20" s="1" t="s">
        <v>17</v>
      </c>
      <c r="B20" s="1" t="s">
        <v>29</v>
      </c>
      <c r="F20" s="2" t="s">
        <v>53</v>
      </c>
      <c r="G20" s="2" t="s">
        <v>139</v>
      </c>
      <c r="H20" s="2"/>
      <c r="I20" s="5"/>
      <c r="O20" s="1" t="s">
        <v>158</v>
      </c>
      <c r="P20" s="1" t="s">
        <v>193</v>
      </c>
      <c r="S20" s="24" t="s">
        <v>103</v>
      </c>
      <c r="T20" s="28" t="s">
        <v>573</v>
      </c>
      <c r="U20" s="25" t="s">
        <v>572</v>
      </c>
    </row>
    <row r="21" spans="1:21" x14ac:dyDescent="0.2">
      <c r="A21" s="1" t="s">
        <v>18</v>
      </c>
      <c r="B21" s="1" t="s">
        <v>29</v>
      </c>
      <c r="F21" s="2" t="s">
        <v>54</v>
      </c>
      <c r="G21" s="2" t="s">
        <v>139</v>
      </c>
      <c r="H21" s="2"/>
      <c r="I21" s="5"/>
      <c r="O21" s="1" t="s">
        <v>159</v>
      </c>
      <c r="P21" s="1" t="s">
        <v>193</v>
      </c>
      <c r="S21" s="24" t="s">
        <v>574</v>
      </c>
      <c r="T21" s="28" t="s">
        <v>575</v>
      </c>
      <c r="U21" s="25" t="s">
        <v>572</v>
      </c>
    </row>
    <row r="22" spans="1:21" x14ac:dyDescent="0.2">
      <c r="A22" s="1" t="s">
        <v>19</v>
      </c>
      <c r="B22" s="1" t="s">
        <v>29</v>
      </c>
      <c r="F22" s="2" t="s">
        <v>55</v>
      </c>
      <c r="G22" s="2" t="s">
        <v>139</v>
      </c>
      <c r="H22" s="2"/>
      <c r="I22" s="5"/>
      <c r="O22" s="1" t="s">
        <v>160</v>
      </c>
      <c r="P22" s="1" t="s">
        <v>193</v>
      </c>
      <c r="S22" s="24" t="s">
        <v>110</v>
      </c>
      <c r="T22" s="28" t="s">
        <v>576</v>
      </c>
      <c r="U22" s="25" t="s">
        <v>572</v>
      </c>
    </row>
    <row r="23" spans="1:21" x14ac:dyDescent="0.2">
      <c r="A23" s="1" t="s">
        <v>20</v>
      </c>
      <c r="B23" s="1" t="s">
        <v>29</v>
      </c>
      <c r="F23" s="2" t="s">
        <v>56</v>
      </c>
      <c r="G23" s="2" t="s">
        <v>139</v>
      </c>
      <c r="H23" s="2" t="s">
        <v>199</v>
      </c>
      <c r="I23" s="5"/>
      <c r="O23" s="1" t="s">
        <v>161</v>
      </c>
      <c r="P23" s="1" t="s">
        <v>193</v>
      </c>
      <c r="S23" s="24" t="s">
        <v>577</v>
      </c>
      <c r="T23" s="28" t="s">
        <v>578</v>
      </c>
      <c r="U23" s="25" t="s">
        <v>572</v>
      </c>
    </row>
    <row r="24" spans="1:21" x14ac:dyDescent="0.2">
      <c r="A24" s="1" t="s">
        <v>21</v>
      </c>
      <c r="B24" s="1" t="s">
        <v>29</v>
      </c>
      <c r="F24" s="2" t="s">
        <v>57</v>
      </c>
      <c r="G24" s="2" t="s">
        <v>139</v>
      </c>
      <c r="H24" s="2" t="s">
        <v>200</v>
      </c>
      <c r="I24" s="5"/>
      <c r="O24" s="1" t="s">
        <v>162</v>
      </c>
      <c r="P24" s="1" t="s">
        <v>193</v>
      </c>
      <c r="S24" s="24" t="s">
        <v>112</v>
      </c>
      <c r="T24" s="28" t="s">
        <v>579</v>
      </c>
      <c r="U24" s="25" t="s">
        <v>572</v>
      </c>
    </row>
    <row r="25" spans="1:21" x14ac:dyDescent="0.2">
      <c r="A25" s="1" t="s">
        <v>22</v>
      </c>
      <c r="B25" s="1" t="s">
        <v>29</v>
      </c>
      <c r="F25" s="2" t="s">
        <v>58</v>
      </c>
      <c r="G25" s="2" t="s">
        <v>139</v>
      </c>
      <c r="H25" s="2"/>
      <c r="I25" s="5"/>
      <c r="O25" s="1" t="s">
        <v>163</v>
      </c>
      <c r="P25" s="1" t="s">
        <v>193</v>
      </c>
      <c r="S25" s="24" t="s">
        <v>580</v>
      </c>
      <c r="T25" s="28" t="s">
        <v>581</v>
      </c>
      <c r="U25" s="25" t="s">
        <v>572</v>
      </c>
    </row>
    <row r="26" spans="1:21" x14ac:dyDescent="0.2">
      <c r="A26" s="1" t="s">
        <v>23</v>
      </c>
      <c r="B26" s="1" t="s">
        <v>29</v>
      </c>
      <c r="F26" s="2" t="s">
        <v>59</v>
      </c>
      <c r="G26" s="2" t="s">
        <v>139</v>
      </c>
      <c r="H26" s="2" t="s">
        <v>221</v>
      </c>
      <c r="I26" s="5"/>
      <c r="O26" s="1" t="s">
        <v>164</v>
      </c>
      <c r="P26" s="1" t="s">
        <v>193</v>
      </c>
      <c r="S26" s="24" t="s">
        <v>582</v>
      </c>
      <c r="T26" s="28" t="s">
        <v>583</v>
      </c>
      <c r="U26" s="25" t="s">
        <v>572</v>
      </c>
    </row>
    <row r="27" spans="1:21" x14ac:dyDescent="0.2">
      <c r="A27" s="1" t="s">
        <v>24</v>
      </c>
      <c r="B27" s="1" t="s">
        <v>29</v>
      </c>
      <c r="F27" s="2" t="s">
        <v>60</v>
      </c>
      <c r="G27" s="2" t="s">
        <v>139</v>
      </c>
      <c r="H27" s="2"/>
      <c r="I27" s="5"/>
      <c r="O27" s="1" t="s">
        <v>165</v>
      </c>
      <c r="P27" s="1" t="s">
        <v>193</v>
      </c>
      <c r="S27" s="24" t="s">
        <v>36</v>
      </c>
      <c r="T27" s="28" t="s">
        <v>584</v>
      </c>
      <c r="U27" s="25" t="s">
        <v>585</v>
      </c>
    </row>
    <row r="28" spans="1:21" x14ac:dyDescent="0.2">
      <c r="A28" s="1" t="s">
        <v>25</v>
      </c>
      <c r="B28" s="1" t="s">
        <v>29</v>
      </c>
      <c r="F28" s="2" t="s">
        <v>61</v>
      </c>
      <c r="G28" s="2" t="s">
        <v>139</v>
      </c>
      <c r="H28" s="2"/>
      <c r="I28" s="5"/>
      <c r="O28" s="1" t="s">
        <v>166</v>
      </c>
      <c r="P28" s="1" t="s">
        <v>193</v>
      </c>
      <c r="S28" s="24" t="s">
        <v>586</v>
      </c>
      <c r="T28" s="28" t="s">
        <v>587</v>
      </c>
      <c r="U28" s="25" t="s">
        <v>585</v>
      </c>
    </row>
    <row r="29" spans="1:21" x14ac:dyDescent="0.2">
      <c r="A29" s="1" t="s">
        <v>26</v>
      </c>
      <c r="B29" s="1" t="s">
        <v>29</v>
      </c>
      <c r="F29" s="2" t="s">
        <v>62</v>
      </c>
      <c r="G29" s="2" t="s">
        <v>139</v>
      </c>
      <c r="H29" s="2"/>
      <c r="I29" s="5"/>
      <c r="O29" s="1" t="s">
        <v>167</v>
      </c>
      <c r="P29" s="1" t="s">
        <v>193</v>
      </c>
      <c r="S29" s="24" t="s">
        <v>38</v>
      </c>
      <c r="T29" s="28" t="s">
        <v>588</v>
      </c>
      <c r="U29" s="25" t="s">
        <v>585</v>
      </c>
    </row>
    <row r="30" spans="1:21" x14ac:dyDescent="0.2">
      <c r="A30" s="1" t="s">
        <v>27</v>
      </c>
      <c r="B30" s="1" t="s">
        <v>29</v>
      </c>
      <c r="F30" s="2" t="s">
        <v>63</v>
      </c>
      <c r="G30" s="2" t="s">
        <v>139</v>
      </c>
      <c r="H30" s="2"/>
      <c r="I30" s="5"/>
      <c r="O30" s="1" t="s">
        <v>168</v>
      </c>
      <c r="P30" s="1" t="s">
        <v>193</v>
      </c>
      <c r="S30" s="24" t="s">
        <v>39</v>
      </c>
      <c r="T30" s="28" t="s">
        <v>589</v>
      </c>
      <c r="U30" s="25" t="s">
        <v>585</v>
      </c>
    </row>
    <row r="31" spans="1:21" x14ac:dyDescent="0.2">
      <c r="A31" s="1" t="s">
        <v>28</v>
      </c>
      <c r="B31" s="1" t="s">
        <v>29</v>
      </c>
      <c r="F31" s="2" t="s">
        <v>64</v>
      </c>
      <c r="G31" s="2" t="s">
        <v>139</v>
      </c>
      <c r="H31" s="2"/>
      <c r="I31" s="5"/>
      <c r="O31" s="1" t="s">
        <v>169</v>
      </c>
      <c r="P31" s="1" t="s">
        <v>193</v>
      </c>
      <c r="S31" s="24" t="s">
        <v>92</v>
      </c>
      <c r="T31" s="28" t="s">
        <v>590</v>
      </c>
      <c r="U31" s="25" t="s">
        <v>585</v>
      </c>
    </row>
    <row r="32" spans="1:21" x14ac:dyDescent="0.2">
      <c r="A32" s="1" t="s">
        <v>29</v>
      </c>
      <c r="B32" s="1" t="s">
        <v>29</v>
      </c>
      <c r="F32" s="2" t="s">
        <v>65</v>
      </c>
      <c r="G32" s="2" t="s">
        <v>139</v>
      </c>
      <c r="H32" s="2"/>
      <c r="I32" s="5"/>
      <c r="O32" s="1" t="s">
        <v>170</v>
      </c>
      <c r="P32" s="1" t="s">
        <v>193</v>
      </c>
      <c r="S32" s="24" t="s">
        <v>591</v>
      </c>
      <c r="T32" s="28" t="s">
        <v>592</v>
      </c>
      <c r="U32" s="25" t="s">
        <v>585</v>
      </c>
    </row>
    <row r="33" spans="1:21" x14ac:dyDescent="0.2">
      <c r="A33" s="1" t="s">
        <v>30</v>
      </c>
      <c r="B33" s="1" t="s">
        <v>29</v>
      </c>
      <c r="F33" s="2" t="s">
        <v>66</v>
      </c>
      <c r="G33" s="2" t="s">
        <v>139</v>
      </c>
      <c r="H33" s="2"/>
      <c r="I33" s="5"/>
      <c r="O33" s="1" t="s">
        <v>171</v>
      </c>
      <c r="P33" s="1" t="s">
        <v>193</v>
      </c>
      <c r="S33" s="24" t="s">
        <v>593</v>
      </c>
      <c r="T33" s="28" t="s">
        <v>594</v>
      </c>
      <c r="U33" s="25" t="s">
        <v>585</v>
      </c>
    </row>
    <row r="34" spans="1:21" x14ac:dyDescent="0.2">
      <c r="A34" s="1" t="s">
        <v>31</v>
      </c>
      <c r="B34" s="1" t="s">
        <v>29</v>
      </c>
      <c r="F34" s="2" t="s">
        <v>67</v>
      </c>
      <c r="G34" s="2" t="s">
        <v>139</v>
      </c>
      <c r="H34" s="2"/>
      <c r="I34" s="5"/>
      <c r="O34" s="1" t="s">
        <v>172</v>
      </c>
      <c r="P34" s="1" t="s">
        <v>193</v>
      </c>
      <c r="S34" s="24" t="s">
        <v>79</v>
      </c>
      <c r="T34" s="28" t="s">
        <v>595</v>
      </c>
      <c r="U34" s="25" t="s">
        <v>585</v>
      </c>
    </row>
    <row r="35" spans="1:21" x14ac:dyDescent="0.2">
      <c r="A35" s="1" t="s">
        <v>32</v>
      </c>
      <c r="B35" s="1" t="s">
        <v>29</v>
      </c>
      <c r="F35" s="2" t="s">
        <v>68</v>
      </c>
      <c r="G35" s="2" t="s">
        <v>139</v>
      </c>
      <c r="H35" s="2"/>
      <c r="I35" s="5"/>
      <c r="O35" s="1" t="s">
        <v>173</v>
      </c>
      <c r="P35" s="1" t="s">
        <v>193</v>
      </c>
      <c r="S35" s="24" t="s">
        <v>81</v>
      </c>
      <c r="T35" s="28" t="s">
        <v>596</v>
      </c>
      <c r="U35" s="25" t="s">
        <v>585</v>
      </c>
    </row>
    <row r="36" spans="1:21" x14ac:dyDescent="0.2">
      <c r="A36" s="1" t="s">
        <v>33</v>
      </c>
      <c r="B36" s="1" t="s">
        <v>29</v>
      </c>
      <c r="F36" s="2" t="s">
        <v>69</v>
      </c>
      <c r="G36" s="2" t="s">
        <v>139</v>
      </c>
      <c r="H36" s="2"/>
      <c r="I36" s="5"/>
      <c r="O36" s="1" t="s">
        <v>174</v>
      </c>
      <c r="P36" s="1" t="s">
        <v>193</v>
      </c>
      <c r="S36" s="24" t="s">
        <v>132</v>
      </c>
      <c r="T36" s="28" t="s">
        <v>597</v>
      </c>
      <c r="U36" s="25" t="s">
        <v>585</v>
      </c>
    </row>
    <row r="37" spans="1:21" x14ac:dyDescent="0.2">
      <c r="A37" s="1" t="s">
        <v>34</v>
      </c>
      <c r="B37" s="1" t="s">
        <v>29</v>
      </c>
      <c r="F37" s="2" t="s">
        <v>70</v>
      </c>
      <c r="G37" s="2" t="s">
        <v>139</v>
      </c>
      <c r="H37" s="2"/>
      <c r="I37" s="5"/>
      <c r="O37" s="1" t="s">
        <v>175</v>
      </c>
      <c r="P37" s="1" t="s">
        <v>193</v>
      </c>
      <c r="S37" s="24" t="s">
        <v>35</v>
      </c>
      <c r="T37" s="28" t="s">
        <v>598</v>
      </c>
      <c r="U37" s="25" t="s">
        <v>599</v>
      </c>
    </row>
    <row r="38" spans="1:21" x14ac:dyDescent="0.2">
      <c r="F38" s="2" t="s">
        <v>71</v>
      </c>
      <c r="G38" s="2" t="s">
        <v>139</v>
      </c>
      <c r="H38" s="2"/>
      <c r="I38" s="5"/>
      <c r="O38" s="1" t="s">
        <v>176</v>
      </c>
      <c r="P38" s="1" t="s">
        <v>193</v>
      </c>
      <c r="S38" s="24" t="s">
        <v>58</v>
      </c>
      <c r="T38" s="28" t="s">
        <v>600</v>
      </c>
      <c r="U38" s="25" t="s">
        <v>599</v>
      </c>
    </row>
    <row r="39" spans="1:21" x14ac:dyDescent="0.2">
      <c r="F39" s="2" t="s">
        <v>72</v>
      </c>
      <c r="G39" s="2" t="s">
        <v>139</v>
      </c>
      <c r="H39" s="2" t="s">
        <v>213</v>
      </c>
      <c r="I39" s="5" t="s">
        <v>209</v>
      </c>
      <c r="O39" s="1" t="s">
        <v>177</v>
      </c>
      <c r="P39" s="1" t="s">
        <v>193</v>
      </c>
      <c r="S39" s="24" t="s">
        <v>601</v>
      </c>
      <c r="T39" s="28" t="s">
        <v>602</v>
      </c>
      <c r="U39" s="25" t="s">
        <v>599</v>
      </c>
    </row>
    <row r="40" spans="1:21" x14ac:dyDescent="0.2">
      <c r="F40" s="2" t="s">
        <v>73</v>
      </c>
      <c r="G40" s="2" t="s">
        <v>139</v>
      </c>
      <c r="H40" s="2"/>
      <c r="I40" s="5"/>
      <c r="O40" s="1" t="s">
        <v>178</v>
      </c>
      <c r="P40" s="1" t="s">
        <v>193</v>
      </c>
      <c r="S40" s="24" t="s">
        <v>122</v>
      </c>
      <c r="T40" s="28" t="s">
        <v>603</v>
      </c>
      <c r="U40" s="25" t="s">
        <v>599</v>
      </c>
    </row>
    <row r="41" spans="1:21" x14ac:dyDescent="0.2">
      <c r="F41" s="2" t="s">
        <v>74</v>
      </c>
      <c r="G41" s="2" t="s">
        <v>139</v>
      </c>
      <c r="H41" s="2"/>
      <c r="I41" s="5"/>
      <c r="O41" s="1" t="s">
        <v>179</v>
      </c>
      <c r="P41" s="1" t="s">
        <v>193</v>
      </c>
      <c r="S41" s="24" t="s">
        <v>604</v>
      </c>
      <c r="T41" s="28" t="s">
        <v>605</v>
      </c>
      <c r="U41" s="25" t="s">
        <v>599</v>
      </c>
    </row>
    <row r="42" spans="1:21" x14ac:dyDescent="0.2">
      <c r="F42" s="2" t="s">
        <v>75</v>
      </c>
      <c r="G42" s="2" t="s">
        <v>139</v>
      </c>
      <c r="H42" s="2"/>
      <c r="I42" s="5"/>
      <c r="O42" s="1" t="s">
        <v>180</v>
      </c>
      <c r="P42" s="1" t="s">
        <v>193</v>
      </c>
      <c r="S42" s="24" t="s">
        <v>123</v>
      </c>
      <c r="T42" s="28" t="s">
        <v>606</v>
      </c>
      <c r="U42" s="25" t="s">
        <v>599</v>
      </c>
    </row>
    <row r="43" spans="1:21" x14ac:dyDescent="0.2">
      <c r="F43" s="2" t="s">
        <v>76</v>
      </c>
      <c r="G43" s="2" t="s">
        <v>139</v>
      </c>
      <c r="H43" s="2"/>
      <c r="I43" s="5"/>
      <c r="O43" s="1" t="s">
        <v>181</v>
      </c>
      <c r="P43" s="1" t="s">
        <v>193</v>
      </c>
      <c r="S43" s="24" t="s">
        <v>607</v>
      </c>
      <c r="T43" s="28" t="s">
        <v>608</v>
      </c>
      <c r="U43" s="25" t="s">
        <v>599</v>
      </c>
    </row>
    <row r="44" spans="1:21" x14ac:dyDescent="0.2">
      <c r="F44" s="2" t="s">
        <v>77</v>
      </c>
      <c r="G44" s="2" t="s">
        <v>139</v>
      </c>
      <c r="H44" s="2"/>
      <c r="I44" s="5"/>
      <c r="O44" s="1" t="s">
        <v>182</v>
      </c>
      <c r="P44" s="1" t="s">
        <v>193</v>
      </c>
      <c r="S44" s="24" t="s">
        <v>135</v>
      </c>
      <c r="T44" s="28" t="s">
        <v>609</v>
      </c>
      <c r="U44" s="25" t="s">
        <v>599</v>
      </c>
    </row>
    <row r="45" spans="1:21" x14ac:dyDescent="0.2">
      <c r="F45" s="2" t="s">
        <v>78</v>
      </c>
      <c r="G45" s="2" t="s">
        <v>139</v>
      </c>
      <c r="H45" s="2"/>
      <c r="I45" s="5"/>
      <c r="O45" s="1" t="s">
        <v>183</v>
      </c>
      <c r="P45" s="1" t="s">
        <v>193</v>
      </c>
      <c r="S45" s="24" t="s">
        <v>610</v>
      </c>
      <c r="T45" s="28" t="s">
        <v>611</v>
      </c>
      <c r="U45" s="25" t="s">
        <v>599</v>
      </c>
    </row>
    <row r="46" spans="1:21" x14ac:dyDescent="0.2">
      <c r="F46" s="2" t="s">
        <v>79</v>
      </c>
      <c r="G46" s="2" t="s">
        <v>139</v>
      </c>
      <c r="H46" s="2"/>
      <c r="I46" s="5"/>
      <c r="O46" s="1" t="s">
        <v>184</v>
      </c>
      <c r="P46" s="1" t="s">
        <v>193</v>
      </c>
      <c r="S46" s="24" t="s">
        <v>136</v>
      </c>
      <c r="T46" s="28" t="s">
        <v>612</v>
      </c>
      <c r="U46" s="25" t="s">
        <v>599</v>
      </c>
    </row>
    <row r="47" spans="1:21" x14ac:dyDescent="0.2">
      <c r="F47" s="2" t="s">
        <v>80</v>
      </c>
      <c r="G47" s="2" t="s">
        <v>139</v>
      </c>
      <c r="H47" s="2"/>
      <c r="I47" s="5"/>
      <c r="O47" s="1" t="s">
        <v>185</v>
      </c>
      <c r="P47" s="1" t="s">
        <v>193</v>
      </c>
      <c r="S47" s="24" t="s">
        <v>613</v>
      </c>
      <c r="T47" s="28" t="s">
        <v>614</v>
      </c>
      <c r="U47" s="25" t="s">
        <v>599</v>
      </c>
    </row>
    <row r="48" spans="1:21" x14ac:dyDescent="0.2">
      <c r="F48" s="2" t="s">
        <v>81</v>
      </c>
      <c r="G48" s="2" t="s">
        <v>139</v>
      </c>
      <c r="H48" s="2"/>
      <c r="I48" s="5"/>
      <c r="O48" s="1" t="s">
        <v>186</v>
      </c>
      <c r="P48" s="1" t="s">
        <v>193</v>
      </c>
      <c r="S48" s="24" t="s">
        <v>57</v>
      </c>
      <c r="T48" s="28" t="s">
        <v>615</v>
      </c>
      <c r="U48" s="25" t="s">
        <v>599</v>
      </c>
    </row>
    <row r="49" spans="6:21" x14ac:dyDescent="0.2">
      <c r="F49" s="2" t="s">
        <v>82</v>
      </c>
      <c r="G49" s="2" t="s">
        <v>139</v>
      </c>
      <c r="H49" s="2"/>
      <c r="I49" s="5"/>
      <c r="O49" s="1" t="s">
        <v>187</v>
      </c>
      <c r="P49" s="1" t="s">
        <v>193</v>
      </c>
      <c r="S49" s="27"/>
      <c r="T49" s="27"/>
      <c r="U49" s="27"/>
    </row>
    <row r="50" spans="6:21" x14ac:dyDescent="0.2">
      <c r="F50" s="2" t="s">
        <v>83</v>
      </c>
      <c r="G50" s="2" t="s">
        <v>139</v>
      </c>
      <c r="H50" s="2"/>
      <c r="I50" s="5"/>
      <c r="O50" s="1" t="s">
        <v>188</v>
      </c>
      <c r="P50" s="1" t="s">
        <v>193</v>
      </c>
      <c r="S50" s="22" t="s">
        <v>616</v>
      </c>
      <c r="T50" s="27"/>
      <c r="U50" s="26" t="s">
        <v>617</v>
      </c>
    </row>
    <row r="51" spans="6:21" x14ac:dyDescent="0.2">
      <c r="F51" s="2" t="s">
        <v>84</v>
      </c>
      <c r="G51" s="2" t="s">
        <v>139</v>
      </c>
      <c r="H51" s="2"/>
      <c r="I51" s="5"/>
      <c r="O51" s="1" t="s">
        <v>189</v>
      </c>
      <c r="P51" s="1" t="s">
        <v>193</v>
      </c>
      <c r="S51" s="22" t="s">
        <v>618</v>
      </c>
      <c r="T51" s="27"/>
      <c r="U51" s="26" t="s">
        <v>617</v>
      </c>
    </row>
    <row r="52" spans="6:21" x14ac:dyDescent="0.2">
      <c r="F52" s="2" t="s">
        <v>85</v>
      </c>
      <c r="G52" s="2" t="s">
        <v>139</v>
      </c>
      <c r="H52" s="2"/>
      <c r="I52" s="5"/>
      <c r="O52" s="1" t="s">
        <v>190</v>
      </c>
      <c r="P52" s="1" t="s">
        <v>193</v>
      </c>
      <c r="S52" s="22" t="s">
        <v>105</v>
      </c>
      <c r="T52" s="27"/>
      <c r="U52" s="26" t="s">
        <v>617</v>
      </c>
    </row>
    <row r="53" spans="6:21" x14ac:dyDescent="0.2">
      <c r="F53" s="2" t="s">
        <v>86</v>
      </c>
      <c r="G53" s="2" t="s">
        <v>139</v>
      </c>
      <c r="H53" s="2"/>
      <c r="I53" s="5"/>
      <c r="O53" s="1" t="s">
        <v>191</v>
      </c>
      <c r="P53" s="1" t="s">
        <v>193</v>
      </c>
      <c r="S53" s="22" t="s">
        <v>619</v>
      </c>
      <c r="T53" s="27"/>
      <c r="U53" s="26" t="s">
        <v>617</v>
      </c>
    </row>
    <row r="54" spans="6:21" x14ac:dyDescent="0.2">
      <c r="F54" s="2" t="s">
        <v>87</v>
      </c>
      <c r="G54" s="2" t="s">
        <v>139</v>
      </c>
      <c r="H54" s="2"/>
      <c r="I54" s="5"/>
      <c r="O54" s="1" t="s">
        <v>192</v>
      </c>
      <c r="P54" s="1" t="s">
        <v>193</v>
      </c>
      <c r="S54" s="27"/>
      <c r="T54" s="27"/>
      <c r="U54" s="26" t="s">
        <v>617</v>
      </c>
    </row>
    <row r="55" spans="6:21" x14ac:dyDescent="0.2">
      <c r="F55" s="2" t="s">
        <v>88</v>
      </c>
      <c r="G55" s="2" t="s">
        <v>139</v>
      </c>
      <c r="H55" s="2"/>
      <c r="I55" s="5"/>
      <c r="S55" s="27"/>
      <c r="T55" s="27"/>
      <c r="U55" s="26" t="s">
        <v>617</v>
      </c>
    </row>
    <row r="56" spans="6:21" x14ac:dyDescent="0.2">
      <c r="F56" s="2" t="s">
        <v>89</v>
      </c>
      <c r="G56" s="2" t="s">
        <v>139</v>
      </c>
      <c r="H56" s="2"/>
      <c r="I56" s="5"/>
    </row>
    <row r="57" spans="6:21" x14ac:dyDescent="0.2">
      <c r="F57" s="2" t="s">
        <v>90</v>
      </c>
      <c r="G57" s="2" t="s">
        <v>139</v>
      </c>
      <c r="H57" s="2" t="s">
        <v>218</v>
      </c>
      <c r="I57" s="5"/>
    </row>
    <row r="58" spans="6:21" x14ac:dyDescent="0.2">
      <c r="F58" s="2" t="s">
        <v>91</v>
      </c>
      <c r="G58" s="2" t="s">
        <v>139</v>
      </c>
      <c r="H58" s="2"/>
      <c r="I58" s="5"/>
    </row>
    <row r="59" spans="6:21" x14ac:dyDescent="0.2">
      <c r="F59" s="2" t="s">
        <v>92</v>
      </c>
      <c r="G59" s="2" t="s">
        <v>139</v>
      </c>
      <c r="H59" s="2" t="s">
        <v>215</v>
      </c>
      <c r="I59" s="5"/>
    </row>
    <row r="60" spans="6:21" x14ac:dyDescent="0.2">
      <c r="F60" s="2" t="s">
        <v>93</v>
      </c>
      <c r="G60" s="2" t="s">
        <v>139</v>
      </c>
      <c r="H60" s="2" t="s">
        <v>219</v>
      </c>
      <c r="I60" s="5"/>
    </row>
    <row r="61" spans="6:21" x14ac:dyDescent="0.2">
      <c r="F61" s="2" t="s">
        <v>94</v>
      </c>
      <c r="G61" s="2" t="s">
        <v>139</v>
      </c>
      <c r="H61" s="2"/>
      <c r="I61" s="5"/>
    </row>
    <row r="62" spans="6:21" x14ac:dyDescent="0.2">
      <c r="F62" s="2" t="s">
        <v>95</v>
      </c>
      <c r="G62" s="2" t="s">
        <v>139</v>
      </c>
      <c r="H62" s="2" t="s">
        <v>217</v>
      </c>
      <c r="I62" s="5"/>
    </row>
    <row r="63" spans="6:21" x14ac:dyDescent="0.2">
      <c r="F63" s="2" t="s">
        <v>96</v>
      </c>
      <c r="G63" s="2" t="s">
        <v>139</v>
      </c>
      <c r="H63" s="2" t="s">
        <v>216</v>
      </c>
      <c r="I63" s="5"/>
    </row>
    <row r="64" spans="6:21" x14ac:dyDescent="0.2">
      <c r="F64" s="2" t="s">
        <v>97</v>
      </c>
      <c r="G64" s="2" t="s">
        <v>139</v>
      </c>
      <c r="H64" s="2"/>
      <c r="I64" s="5"/>
    </row>
    <row r="65" spans="6:9" x14ac:dyDescent="0.2">
      <c r="F65" s="2" t="s">
        <v>98</v>
      </c>
      <c r="G65" s="2" t="s">
        <v>139</v>
      </c>
      <c r="H65" s="2" t="s">
        <v>211</v>
      </c>
      <c r="I65" s="5"/>
    </row>
    <row r="66" spans="6:9" x14ac:dyDescent="0.2">
      <c r="F66" s="2" t="s">
        <v>99</v>
      </c>
      <c r="G66" s="2" t="s">
        <v>139</v>
      </c>
      <c r="H66" s="2"/>
      <c r="I66" s="5"/>
    </row>
    <row r="67" spans="6:9" x14ac:dyDescent="0.2">
      <c r="F67" s="2" t="s">
        <v>100</v>
      </c>
      <c r="G67" s="2" t="s">
        <v>139</v>
      </c>
      <c r="H67" s="2" t="s">
        <v>210</v>
      </c>
      <c r="I67" s="5"/>
    </row>
    <row r="68" spans="6:9" x14ac:dyDescent="0.2">
      <c r="F68" s="2" t="s">
        <v>101</v>
      </c>
      <c r="G68" s="2" t="s">
        <v>139</v>
      </c>
      <c r="H68" s="2"/>
      <c r="I68" s="5"/>
    </row>
    <row r="69" spans="6:9" x14ac:dyDescent="0.2">
      <c r="F69" s="2" t="s">
        <v>102</v>
      </c>
      <c r="G69" s="2" t="s">
        <v>139</v>
      </c>
      <c r="H69" s="2"/>
      <c r="I69" s="5"/>
    </row>
    <row r="70" spans="6:9" x14ac:dyDescent="0.2">
      <c r="F70" s="2" t="s">
        <v>103</v>
      </c>
      <c r="G70" s="2" t="s">
        <v>139</v>
      </c>
      <c r="H70" s="2"/>
      <c r="I70" s="5"/>
    </row>
    <row r="71" spans="6:9" x14ac:dyDescent="0.2">
      <c r="F71" s="2" t="s">
        <v>104</v>
      </c>
      <c r="G71" s="2" t="s">
        <v>139</v>
      </c>
      <c r="H71" s="2"/>
      <c r="I71" s="5"/>
    </row>
    <row r="72" spans="6:9" x14ac:dyDescent="0.2">
      <c r="F72" s="2" t="s">
        <v>105</v>
      </c>
      <c r="G72" s="2" t="s">
        <v>139</v>
      </c>
      <c r="H72" s="2"/>
      <c r="I72" s="5"/>
    </row>
    <row r="73" spans="6:9" x14ac:dyDescent="0.2">
      <c r="F73" s="2" t="s">
        <v>106</v>
      </c>
      <c r="G73" s="2" t="s">
        <v>139</v>
      </c>
      <c r="H73" s="2"/>
      <c r="I73" s="5"/>
    </row>
    <row r="74" spans="6:9" x14ac:dyDescent="0.2">
      <c r="F74" s="2" t="s">
        <v>107</v>
      </c>
      <c r="G74" s="2" t="s">
        <v>139</v>
      </c>
      <c r="H74" s="2"/>
      <c r="I74" s="5"/>
    </row>
    <row r="75" spans="6:9" x14ac:dyDescent="0.2">
      <c r="F75" s="2" t="s">
        <v>108</v>
      </c>
      <c r="G75" s="2" t="s">
        <v>139</v>
      </c>
      <c r="H75" s="2" t="s">
        <v>220</v>
      </c>
      <c r="I75" s="5"/>
    </row>
    <row r="76" spans="6:9" x14ac:dyDescent="0.2">
      <c r="F76" s="2" t="s">
        <v>109</v>
      </c>
      <c r="G76" s="2" t="s">
        <v>139</v>
      </c>
      <c r="H76" s="2"/>
      <c r="I76" s="5"/>
    </row>
    <row r="77" spans="6:9" x14ac:dyDescent="0.2">
      <c r="F77" s="2" t="s">
        <v>110</v>
      </c>
      <c r="G77" s="2" t="s">
        <v>139</v>
      </c>
      <c r="H77" s="2"/>
      <c r="I77" s="5"/>
    </row>
    <row r="78" spans="6:9" x14ac:dyDescent="0.2">
      <c r="F78" s="2" t="s">
        <v>111</v>
      </c>
      <c r="G78" s="2" t="s">
        <v>139</v>
      </c>
      <c r="H78" s="2"/>
      <c r="I78" s="5"/>
    </row>
    <row r="79" spans="6:9" x14ac:dyDescent="0.2">
      <c r="F79" s="2" t="s">
        <v>112</v>
      </c>
      <c r="G79" s="2" t="s">
        <v>139</v>
      </c>
      <c r="H79" s="2"/>
      <c r="I79" s="5"/>
    </row>
    <row r="80" spans="6:9" x14ac:dyDescent="0.2">
      <c r="F80" s="2" t="s">
        <v>113</v>
      </c>
      <c r="G80" s="2" t="s">
        <v>139</v>
      </c>
      <c r="H80" s="2"/>
      <c r="I80" s="5"/>
    </row>
    <row r="81" spans="6:9" x14ac:dyDescent="0.2">
      <c r="F81" s="2" t="s">
        <v>114</v>
      </c>
      <c r="G81" s="2" t="s">
        <v>139</v>
      </c>
      <c r="H81" s="2"/>
      <c r="I81" s="5"/>
    </row>
    <row r="82" spans="6:9" x14ac:dyDescent="0.2">
      <c r="F82" s="2" t="s">
        <v>115</v>
      </c>
      <c r="G82" s="2" t="s">
        <v>139</v>
      </c>
      <c r="H82" s="2"/>
      <c r="I82" s="5"/>
    </row>
    <row r="83" spans="6:9" x14ac:dyDescent="0.2">
      <c r="F83" s="2" t="s">
        <v>116</v>
      </c>
      <c r="G83" s="2" t="s">
        <v>139</v>
      </c>
      <c r="H83" s="2"/>
      <c r="I83" s="5"/>
    </row>
    <row r="84" spans="6:9" x14ac:dyDescent="0.2">
      <c r="F84" s="2" t="s">
        <v>117</v>
      </c>
      <c r="G84" s="2" t="s">
        <v>139</v>
      </c>
      <c r="H84" s="2"/>
      <c r="I84" s="5"/>
    </row>
    <row r="85" spans="6:9" x14ac:dyDescent="0.2">
      <c r="F85" s="2" t="s">
        <v>118</v>
      </c>
      <c r="G85" s="2" t="s">
        <v>139</v>
      </c>
      <c r="H85" s="2"/>
      <c r="I85" s="5"/>
    </row>
    <row r="86" spans="6:9" ht="14.25" x14ac:dyDescent="0.25">
      <c r="F86" s="2" t="s">
        <v>119</v>
      </c>
      <c r="G86" s="2" t="s">
        <v>139</v>
      </c>
      <c r="H86" s="2" t="s">
        <v>202</v>
      </c>
      <c r="I86" s="5" t="s">
        <v>204</v>
      </c>
    </row>
    <row r="87" spans="6:9" x14ac:dyDescent="0.2">
      <c r="F87" s="2" t="s">
        <v>120</v>
      </c>
      <c r="G87" s="2" t="s">
        <v>139</v>
      </c>
      <c r="H87" s="2" t="s">
        <v>207</v>
      </c>
      <c r="I87" s="5"/>
    </row>
    <row r="88" spans="6:9" x14ac:dyDescent="0.2">
      <c r="F88" s="2" t="s">
        <v>121</v>
      </c>
      <c r="G88" s="2" t="s">
        <v>139</v>
      </c>
      <c r="H88" s="2" t="s">
        <v>208</v>
      </c>
      <c r="I88" s="5"/>
    </row>
    <row r="89" spans="6:9" x14ac:dyDescent="0.2">
      <c r="F89" s="2" t="s">
        <v>122</v>
      </c>
      <c r="G89" s="2" t="s">
        <v>139</v>
      </c>
      <c r="H89" s="2"/>
      <c r="I89" s="5"/>
    </row>
    <row r="90" spans="6:9" x14ac:dyDescent="0.2">
      <c r="F90" s="2" t="s">
        <v>123</v>
      </c>
      <c r="G90" s="2" t="s">
        <v>139</v>
      </c>
      <c r="H90" s="2"/>
      <c r="I90" s="5"/>
    </row>
    <row r="91" spans="6:9" x14ac:dyDescent="0.2">
      <c r="F91" s="2" t="s">
        <v>124</v>
      </c>
      <c r="G91" s="2" t="s">
        <v>139</v>
      </c>
      <c r="H91" s="2"/>
      <c r="I91" s="5"/>
    </row>
    <row r="92" spans="6:9" x14ac:dyDescent="0.2">
      <c r="F92" s="2" t="s">
        <v>125</v>
      </c>
      <c r="G92" s="2" t="s">
        <v>139</v>
      </c>
      <c r="H92" s="2"/>
      <c r="I92" s="5"/>
    </row>
    <row r="93" spans="6:9" x14ac:dyDescent="0.2">
      <c r="F93" s="2" t="s">
        <v>126</v>
      </c>
      <c r="G93" s="2" t="s">
        <v>139</v>
      </c>
      <c r="H93" s="2"/>
      <c r="I93" s="5"/>
    </row>
    <row r="94" spans="6:9" x14ac:dyDescent="0.2">
      <c r="F94" s="2" t="s">
        <v>127</v>
      </c>
      <c r="G94" s="2" t="s">
        <v>139</v>
      </c>
      <c r="H94" s="2"/>
      <c r="I94" s="5"/>
    </row>
    <row r="95" spans="6:9" x14ac:dyDescent="0.2">
      <c r="F95" s="2" t="s">
        <v>128</v>
      </c>
      <c r="G95" s="2" t="s">
        <v>139</v>
      </c>
      <c r="H95" s="2"/>
      <c r="I95" s="5"/>
    </row>
    <row r="96" spans="6:9" x14ac:dyDescent="0.2">
      <c r="F96" s="2" t="s">
        <v>129</v>
      </c>
      <c r="G96" s="2" t="s">
        <v>139</v>
      </c>
      <c r="H96" s="2"/>
      <c r="I96" s="5"/>
    </row>
    <row r="97" spans="6:9" x14ac:dyDescent="0.2">
      <c r="F97" s="2" t="s">
        <v>130</v>
      </c>
      <c r="G97" s="2" t="s">
        <v>139</v>
      </c>
      <c r="H97" s="2"/>
      <c r="I97" s="5"/>
    </row>
    <row r="98" spans="6:9" x14ac:dyDescent="0.2">
      <c r="F98" s="2" t="s">
        <v>131</v>
      </c>
      <c r="G98" s="2" t="s">
        <v>139</v>
      </c>
      <c r="H98" s="2"/>
      <c r="I98" s="5"/>
    </row>
    <row r="99" spans="6:9" x14ac:dyDescent="0.2">
      <c r="F99" s="2" t="s">
        <v>132</v>
      </c>
      <c r="G99" s="2" t="s">
        <v>139</v>
      </c>
      <c r="H99" s="2"/>
      <c r="I99" s="5"/>
    </row>
    <row r="100" spans="6:9" x14ac:dyDescent="0.2">
      <c r="F100" s="2" t="s">
        <v>133</v>
      </c>
      <c r="G100" s="2" t="s">
        <v>139</v>
      </c>
      <c r="H100" s="2" t="s">
        <v>205</v>
      </c>
      <c r="I100" s="5"/>
    </row>
    <row r="101" spans="6:9" x14ac:dyDescent="0.2">
      <c r="F101" s="2" t="s">
        <v>134</v>
      </c>
      <c r="G101" s="2" t="s">
        <v>139</v>
      </c>
      <c r="H101" s="2" t="s">
        <v>206</v>
      </c>
      <c r="I101" s="5"/>
    </row>
    <row r="102" spans="6:9" x14ac:dyDescent="0.2">
      <c r="F102" s="2" t="s">
        <v>135</v>
      </c>
      <c r="G102" s="2" t="s">
        <v>139</v>
      </c>
      <c r="H102" s="2"/>
      <c r="I102" s="5"/>
    </row>
    <row r="103" spans="6:9" x14ac:dyDescent="0.2">
      <c r="F103" s="2" t="s">
        <v>136</v>
      </c>
      <c r="G103" s="2" t="s">
        <v>139</v>
      </c>
      <c r="H103" s="2"/>
      <c r="I103" s="5"/>
    </row>
    <row r="104" spans="6:9" x14ac:dyDescent="0.2">
      <c r="F104" s="2" t="s">
        <v>137</v>
      </c>
      <c r="G104" s="2" t="s">
        <v>139</v>
      </c>
      <c r="H104" s="2"/>
      <c r="I104" s="5"/>
    </row>
    <row r="105" spans="6:9" x14ac:dyDescent="0.2">
      <c r="F105" s="2" t="s">
        <v>138</v>
      </c>
      <c r="G105" s="2" t="s">
        <v>139</v>
      </c>
      <c r="H105" s="2"/>
      <c r="I105" s="5"/>
    </row>
  </sheetData>
  <autoFilter ref="F1:I105"/>
  <hyperlinks>
    <hyperlink ref="S5" r:id="rId1" display="http://www.excelfunctions.net/Excel-Count-Function.html"/>
    <hyperlink ref="S6" r:id="rId2" display="http://www.excelfunctions.net/Excel-Count-Function.html"/>
    <hyperlink ref="T3" r:id="rId3" display="http://www.excelfunctions.net/Excel-Statistical-Functions.html"/>
  </hyperlinks>
  <pageMargins left="0.7" right="0.7" top="0.75" bottom="0.75" header="0.3" footer="0.3"/>
  <pageSetup paperSize="9" orientation="portrait"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workbookViewId="0">
      <pane xSplit="4" ySplit="2" topLeftCell="E3" activePane="bottomRight" state="frozen"/>
      <selection pane="topRight" activeCell="E1" sqref="E1"/>
      <selection pane="bottomLeft" activeCell="A3" sqref="A3"/>
      <selection pane="bottomRight" activeCell="A3" sqref="A3"/>
    </sheetView>
  </sheetViews>
  <sheetFormatPr defaultRowHeight="15" x14ac:dyDescent="0.25"/>
  <cols>
    <col min="2" max="2" width="14.7109375" bestFit="1" customWidth="1"/>
    <col min="3" max="3" width="36.85546875" bestFit="1" customWidth="1"/>
    <col min="4" max="4" width="53" bestFit="1" customWidth="1"/>
    <col min="5" max="5" width="29.85546875" customWidth="1"/>
    <col min="6" max="6" width="6.7109375" bestFit="1" customWidth="1"/>
    <col min="7" max="8" width="24" customWidth="1"/>
    <col min="9" max="11" width="13.42578125" customWidth="1"/>
  </cols>
  <sheetData>
    <row r="1" spans="1:11" ht="17.25" x14ac:dyDescent="0.3">
      <c r="A1" s="6" t="s">
        <v>222</v>
      </c>
      <c r="B1" s="6"/>
      <c r="C1">
        <v>10</v>
      </c>
      <c r="D1">
        <v>15</v>
      </c>
      <c r="E1">
        <v>7</v>
      </c>
      <c r="F1">
        <v>43</v>
      </c>
      <c r="G1">
        <f>(F1-E1)+1</f>
        <v>37</v>
      </c>
    </row>
    <row r="2" spans="1:11" ht="51" x14ac:dyDescent="0.25">
      <c r="A2" s="7" t="s">
        <v>223</v>
      </c>
      <c r="B2" s="7" t="s">
        <v>224</v>
      </c>
      <c r="C2" s="7" t="s">
        <v>225</v>
      </c>
      <c r="D2" s="7" t="s">
        <v>198</v>
      </c>
      <c r="E2" s="7" t="s">
        <v>226</v>
      </c>
      <c r="F2" s="7" t="s">
        <v>227</v>
      </c>
      <c r="G2" s="7" t="s">
        <v>228</v>
      </c>
      <c r="H2" s="7" t="s">
        <v>229</v>
      </c>
      <c r="I2" s="7" t="s">
        <v>230</v>
      </c>
      <c r="J2" s="7" t="s">
        <v>231</v>
      </c>
      <c r="K2" s="7" t="s">
        <v>232</v>
      </c>
    </row>
    <row r="3" spans="1:11" x14ac:dyDescent="0.25">
      <c r="A3" s="8">
        <v>1</v>
      </c>
      <c r="B3" t="s">
        <v>233</v>
      </c>
      <c r="C3" t="s">
        <v>234</v>
      </c>
      <c r="D3" t="s">
        <v>235</v>
      </c>
      <c r="E3" t="s">
        <v>236</v>
      </c>
    </row>
    <row r="4" spans="1:11" x14ac:dyDescent="0.25">
      <c r="A4" s="8">
        <f>A3+1</f>
        <v>2</v>
      </c>
      <c r="B4" t="s">
        <v>233</v>
      </c>
      <c r="C4" t="s">
        <v>234</v>
      </c>
      <c r="D4" t="s">
        <v>237</v>
      </c>
      <c r="E4" t="s">
        <v>236</v>
      </c>
    </row>
    <row r="5" spans="1:11" x14ac:dyDescent="0.25">
      <c r="A5" s="8">
        <f t="shared" ref="A5:A62" si="0">A4+1</f>
        <v>3</v>
      </c>
      <c r="B5" t="s">
        <v>233</v>
      </c>
      <c r="C5" t="s">
        <v>234</v>
      </c>
      <c r="D5" t="s">
        <v>238</v>
      </c>
      <c r="E5" t="s">
        <v>239</v>
      </c>
    </row>
    <row r="6" spans="1:11" x14ac:dyDescent="0.25">
      <c r="A6" s="8">
        <f t="shared" si="0"/>
        <v>4</v>
      </c>
      <c r="B6" t="s">
        <v>233</v>
      </c>
      <c r="C6" t="s">
        <v>234</v>
      </c>
      <c r="D6" t="s">
        <v>240</v>
      </c>
      <c r="E6" t="s">
        <v>241</v>
      </c>
    </row>
    <row r="7" spans="1:11" x14ac:dyDescent="0.25">
      <c r="A7" s="8">
        <f t="shared" si="0"/>
        <v>5</v>
      </c>
      <c r="B7" t="s">
        <v>233</v>
      </c>
      <c r="C7" t="s">
        <v>234</v>
      </c>
      <c r="D7" t="s">
        <v>242</v>
      </c>
      <c r="E7" t="s">
        <v>243</v>
      </c>
    </row>
    <row r="8" spans="1:11" x14ac:dyDescent="0.25">
      <c r="A8" s="8">
        <f t="shared" si="0"/>
        <v>6</v>
      </c>
      <c r="B8" s="9" t="s">
        <v>233</v>
      </c>
      <c r="C8" t="s">
        <v>244</v>
      </c>
      <c r="D8" t="s">
        <v>245</v>
      </c>
      <c r="E8" t="s">
        <v>246</v>
      </c>
      <c r="F8" t="s">
        <v>247</v>
      </c>
    </row>
    <row r="9" spans="1:11" x14ac:dyDescent="0.25">
      <c r="A9" s="8">
        <f t="shared" si="0"/>
        <v>7</v>
      </c>
      <c r="B9" s="9" t="s">
        <v>233</v>
      </c>
      <c r="C9" t="s">
        <v>244</v>
      </c>
      <c r="D9" t="s">
        <v>248</v>
      </c>
      <c r="E9" t="s">
        <v>249</v>
      </c>
      <c r="F9" t="s">
        <v>247</v>
      </c>
    </row>
    <row r="10" spans="1:11" x14ac:dyDescent="0.25">
      <c r="A10" s="8">
        <f t="shared" si="0"/>
        <v>8</v>
      </c>
      <c r="B10" s="9" t="s">
        <v>233</v>
      </c>
      <c r="C10" t="s">
        <v>244</v>
      </c>
      <c r="D10" t="s">
        <v>250</v>
      </c>
      <c r="E10" t="s">
        <v>251</v>
      </c>
      <c r="F10" t="s">
        <v>247</v>
      </c>
    </row>
    <row r="11" spans="1:11" x14ac:dyDescent="0.25">
      <c r="A11" s="8">
        <f t="shared" si="0"/>
        <v>9</v>
      </c>
      <c r="B11" s="9" t="s">
        <v>233</v>
      </c>
      <c r="C11" t="s">
        <v>244</v>
      </c>
      <c r="D11" t="s">
        <v>252</v>
      </c>
      <c r="E11" t="s">
        <v>253</v>
      </c>
      <c r="F11" t="s">
        <v>247</v>
      </c>
    </row>
    <row r="12" spans="1:11" x14ac:dyDescent="0.25">
      <c r="A12" s="8">
        <f t="shared" si="0"/>
        <v>10</v>
      </c>
      <c r="B12" s="9" t="s">
        <v>233</v>
      </c>
      <c r="C12" t="s">
        <v>254</v>
      </c>
      <c r="D12" t="s">
        <v>255</v>
      </c>
      <c r="E12" t="s">
        <v>256</v>
      </c>
    </row>
    <row r="13" spans="1:11" x14ac:dyDescent="0.25">
      <c r="A13" s="8">
        <f t="shared" si="0"/>
        <v>11</v>
      </c>
      <c r="B13" s="9" t="s">
        <v>233</v>
      </c>
      <c r="C13" t="s">
        <v>254</v>
      </c>
      <c r="D13" t="s">
        <v>257</v>
      </c>
      <c r="E13" t="s">
        <v>258</v>
      </c>
    </row>
    <row r="14" spans="1:11" x14ac:dyDescent="0.25">
      <c r="A14" s="8">
        <f t="shared" si="0"/>
        <v>12</v>
      </c>
      <c r="B14" s="9" t="s">
        <v>233</v>
      </c>
      <c r="C14" t="s">
        <v>254</v>
      </c>
      <c r="D14" t="s">
        <v>259</v>
      </c>
      <c r="E14" t="s">
        <v>260</v>
      </c>
    </row>
    <row r="15" spans="1:11" x14ac:dyDescent="0.25">
      <c r="A15" s="8">
        <f t="shared" si="0"/>
        <v>13</v>
      </c>
      <c r="B15" s="9" t="s">
        <v>233</v>
      </c>
      <c r="C15" t="s">
        <v>254</v>
      </c>
      <c r="D15" t="s">
        <v>261</v>
      </c>
      <c r="E15" t="s">
        <v>262</v>
      </c>
    </row>
    <row r="16" spans="1:11" x14ac:dyDescent="0.25">
      <c r="A16" s="8">
        <f t="shared" si="0"/>
        <v>14</v>
      </c>
      <c r="B16" t="s">
        <v>263</v>
      </c>
      <c r="C16" t="s">
        <v>264</v>
      </c>
      <c r="D16" t="s">
        <v>265</v>
      </c>
      <c r="E16" t="s">
        <v>266</v>
      </c>
    </row>
    <row r="17" spans="1:6" x14ac:dyDescent="0.25">
      <c r="A17" s="8">
        <f t="shared" si="0"/>
        <v>15</v>
      </c>
      <c r="B17" t="s">
        <v>263</v>
      </c>
      <c r="C17" t="s">
        <v>264</v>
      </c>
      <c r="D17" t="s">
        <v>267</v>
      </c>
      <c r="E17" t="s">
        <v>268</v>
      </c>
    </row>
    <row r="18" spans="1:6" x14ac:dyDescent="0.25">
      <c r="A18" s="8">
        <f t="shared" si="0"/>
        <v>16</v>
      </c>
      <c r="B18" t="s">
        <v>263</v>
      </c>
      <c r="C18" t="s">
        <v>264</v>
      </c>
      <c r="D18" t="s">
        <v>269</v>
      </c>
      <c r="E18" t="s">
        <v>270</v>
      </c>
    </row>
    <row r="19" spans="1:6" x14ac:dyDescent="0.25">
      <c r="A19" s="8">
        <f t="shared" si="0"/>
        <v>17</v>
      </c>
      <c r="B19" t="s">
        <v>263</v>
      </c>
      <c r="C19" t="s">
        <v>264</v>
      </c>
      <c r="D19" t="s">
        <v>271</v>
      </c>
      <c r="E19" t="s">
        <v>272</v>
      </c>
    </row>
    <row r="20" spans="1:6" x14ac:dyDescent="0.25">
      <c r="A20" s="8">
        <f t="shared" si="0"/>
        <v>18</v>
      </c>
      <c r="B20" t="s">
        <v>263</v>
      </c>
      <c r="C20" t="s">
        <v>264</v>
      </c>
      <c r="D20" t="s">
        <v>273</v>
      </c>
      <c r="E20" t="s">
        <v>274</v>
      </c>
    </row>
    <row r="21" spans="1:6" x14ac:dyDescent="0.25">
      <c r="A21" s="8">
        <f t="shared" si="0"/>
        <v>19</v>
      </c>
      <c r="B21" t="s">
        <v>263</v>
      </c>
      <c r="C21" t="s">
        <v>264</v>
      </c>
      <c r="D21" t="s">
        <v>275</v>
      </c>
      <c r="E21" t="s">
        <v>276</v>
      </c>
    </row>
    <row r="22" spans="1:6" x14ac:dyDescent="0.25">
      <c r="A22" s="8">
        <f t="shared" si="0"/>
        <v>20</v>
      </c>
      <c r="B22" t="s">
        <v>263</v>
      </c>
      <c r="C22" t="s">
        <v>264</v>
      </c>
      <c r="D22" t="s">
        <v>277</v>
      </c>
      <c r="E22" t="s">
        <v>278</v>
      </c>
    </row>
    <row r="23" spans="1:6" x14ac:dyDescent="0.25">
      <c r="A23" s="8">
        <f t="shared" si="0"/>
        <v>21</v>
      </c>
      <c r="B23" t="s">
        <v>279</v>
      </c>
      <c r="C23" t="s">
        <v>280</v>
      </c>
      <c r="D23" t="s">
        <v>281</v>
      </c>
      <c r="E23" t="s">
        <v>282</v>
      </c>
      <c r="F23" t="s">
        <v>247</v>
      </c>
    </row>
    <row r="24" spans="1:6" x14ac:dyDescent="0.25">
      <c r="A24" s="8">
        <f t="shared" si="0"/>
        <v>22</v>
      </c>
      <c r="B24" t="s">
        <v>279</v>
      </c>
      <c r="C24" t="s">
        <v>280</v>
      </c>
      <c r="D24" t="s">
        <v>283</v>
      </c>
      <c r="E24" t="s">
        <v>284</v>
      </c>
      <c r="F24" t="s">
        <v>247</v>
      </c>
    </row>
    <row r="25" spans="1:6" x14ac:dyDescent="0.25">
      <c r="A25" s="8">
        <f t="shared" si="0"/>
        <v>23</v>
      </c>
      <c r="B25" t="s">
        <v>279</v>
      </c>
      <c r="C25" t="s">
        <v>280</v>
      </c>
      <c r="D25" t="s">
        <v>285</v>
      </c>
      <c r="E25" t="s">
        <v>286</v>
      </c>
    </row>
    <row r="26" spans="1:6" x14ac:dyDescent="0.25">
      <c r="A26" s="8">
        <f t="shared" si="0"/>
        <v>24</v>
      </c>
      <c r="B26" t="s">
        <v>279</v>
      </c>
      <c r="C26" t="s">
        <v>280</v>
      </c>
      <c r="D26" t="s">
        <v>287</v>
      </c>
      <c r="E26" t="s">
        <v>288</v>
      </c>
    </row>
    <row r="27" spans="1:6" x14ac:dyDescent="0.25">
      <c r="A27" s="8">
        <f t="shared" si="0"/>
        <v>25</v>
      </c>
      <c r="B27" t="s">
        <v>279</v>
      </c>
      <c r="C27" t="s">
        <v>280</v>
      </c>
      <c r="D27" t="s">
        <v>289</v>
      </c>
      <c r="E27" t="s">
        <v>290</v>
      </c>
    </row>
    <row r="28" spans="1:6" x14ac:dyDescent="0.25">
      <c r="A28" s="8">
        <f t="shared" si="0"/>
        <v>26</v>
      </c>
      <c r="B28" t="s">
        <v>279</v>
      </c>
      <c r="C28" t="s">
        <v>280</v>
      </c>
      <c r="D28" t="s">
        <v>291</v>
      </c>
      <c r="E28" t="s">
        <v>292</v>
      </c>
    </row>
    <row r="29" spans="1:6" x14ac:dyDescent="0.25">
      <c r="A29" s="8">
        <f t="shared" si="0"/>
        <v>27</v>
      </c>
      <c r="B29" t="s">
        <v>279</v>
      </c>
      <c r="C29" t="s">
        <v>280</v>
      </c>
      <c r="D29" t="s">
        <v>293</v>
      </c>
      <c r="E29" t="s">
        <v>294</v>
      </c>
    </row>
    <row r="30" spans="1:6" x14ac:dyDescent="0.25">
      <c r="A30" s="8">
        <f t="shared" si="0"/>
        <v>28</v>
      </c>
      <c r="B30" t="s">
        <v>279</v>
      </c>
      <c r="C30" t="s">
        <v>280</v>
      </c>
      <c r="D30" t="s">
        <v>295</v>
      </c>
      <c r="E30" t="s">
        <v>296</v>
      </c>
    </row>
    <row r="31" spans="1:6" x14ac:dyDescent="0.25">
      <c r="A31" s="8">
        <f t="shared" si="0"/>
        <v>29</v>
      </c>
      <c r="B31" t="s">
        <v>279</v>
      </c>
      <c r="C31" t="s">
        <v>280</v>
      </c>
      <c r="D31" t="s">
        <v>297</v>
      </c>
      <c r="E31" t="s">
        <v>298</v>
      </c>
    </row>
    <row r="32" spans="1:6" x14ac:dyDescent="0.25">
      <c r="A32" s="8">
        <f t="shared" si="0"/>
        <v>30</v>
      </c>
      <c r="B32" t="s">
        <v>279</v>
      </c>
      <c r="C32" t="s">
        <v>280</v>
      </c>
      <c r="D32" t="s">
        <v>299</v>
      </c>
      <c r="E32" t="s">
        <v>300</v>
      </c>
    </row>
    <row r="33" spans="1:16" x14ac:dyDescent="0.25">
      <c r="A33" s="8">
        <f t="shared" si="0"/>
        <v>31</v>
      </c>
      <c r="B33" t="s">
        <v>279</v>
      </c>
      <c r="C33" t="s">
        <v>280</v>
      </c>
      <c r="D33" t="s">
        <v>301</v>
      </c>
      <c r="E33" t="s">
        <v>302</v>
      </c>
    </row>
    <row r="34" spans="1:16" x14ac:dyDescent="0.25">
      <c r="A34" s="8">
        <f t="shared" si="0"/>
        <v>32</v>
      </c>
      <c r="B34" t="s">
        <v>279</v>
      </c>
      <c r="C34" t="s">
        <v>280</v>
      </c>
      <c r="D34" t="s">
        <v>303</v>
      </c>
      <c r="E34" t="s">
        <v>304</v>
      </c>
    </row>
    <row r="35" spans="1:16" x14ac:dyDescent="0.25">
      <c r="A35" s="8">
        <f t="shared" si="0"/>
        <v>33</v>
      </c>
      <c r="B35" t="s">
        <v>279</v>
      </c>
      <c r="C35" t="s">
        <v>280</v>
      </c>
      <c r="D35" t="s">
        <v>305</v>
      </c>
      <c r="E35" t="s">
        <v>306</v>
      </c>
    </row>
    <row r="36" spans="1:16" x14ac:dyDescent="0.25">
      <c r="A36" s="8">
        <f t="shared" si="0"/>
        <v>34</v>
      </c>
      <c r="B36" s="9" t="s">
        <v>307</v>
      </c>
      <c r="C36" t="s">
        <v>308</v>
      </c>
      <c r="D36" t="s">
        <v>309</v>
      </c>
      <c r="E36" t="s">
        <v>310</v>
      </c>
    </row>
    <row r="37" spans="1:16" x14ac:dyDescent="0.25">
      <c r="A37" s="8">
        <f t="shared" si="0"/>
        <v>35</v>
      </c>
      <c r="B37" s="9" t="s">
        <v>307</v>
      </c>
      <c r="C37" t="s">
        <v>308</v>
      </c>
      <c r="D37" t="s">
        <v>311</v>
      </c>
      <c r="E37" t="s">
        <v>310</v>
      </c>
    </row>
    <row r="38" spans="1:16" x14ac:dyDescent="0.25">
      <c r="A38" s="8">
        <f t="shared" si="0"/>
        <v>36</v>
      </c>
      <c r="B38" s="9" t="s">
        <v>307</v>
      </c>
      <c r="C38" t="s">
        <v>308</v>
      </c>
      <c r="D38" t="s">
        <v>312</v>
      </c>
      <c r="E38" t="s">
        <v>313</v>
      </c>
    </row>
    <row r="39" spans="1:16" x14ac:dyDescent="0.25">
      <c r="A39" s="8">
        <f t="shared" si="0"/>
        <v>37</v>
      </c>
      <c r="B39" s="9" t="s">
        <v>307</v>
      </c>
      <c r="C39" t="s">
        <v>308</v>
      </c>
      <c r="D39" t="s">
        <v>314</v>
      </c>
      <c r="E39" t="s">
        <v>315</v>
      </c>
      <c r="P39" s="10"/>
    </row>
    <row r="40" spans="1:16" x14ac:dyDescent="0.25">
      <c r="A40" s="8">
        <f t="shared" si="0"/>
        <v>38</v>
      </c>
      <c r="B40" s="9" t="s">
        <v>307</v>
      </c>
      <c r="C40" t="s">
        <v>308</v>
      </c>
      <c r="D40" s="11" t="s">
        <v>316</v>
      </c>
      <c r="E40" t="s">
        <v>317</v>
      </c>
    </row>
    <row r="41" spans="1:16" x14ac:dyDescent="0.25">
      <c r="A41" s="8">
        <f t="shared" si="0"/>
        <v>39</v>
      </c>
      <c r="B41" s="9" t="s">
        <v>307</v>
      </c>
      <c r="C41" t="s">
        <v>308</v>
      </c>
      <c r="D41" t="s">
        <v>318</v>
      </c>
      <c r="E41" t="s">
        <v>319</v>
      </c>
    </row>
    <row r="42" spans="1:16" x14ac:dyDescent="0.25">
      <c r="A42" s="8">
        <f t="shared" si="0"/>
        <v>40</v>
      </c>
      <c r="B42" s="9" t="s">
        <v>307</v>
      </c>
      <c r="C42" t="s">
        <v>320</v>
      </c>
      <c r="D42" t="s">
        <v>321</v>
      </c>
      <c r="E42" t="s">
        <v>322</v>
      </c>
    </row>
    <row r="43" spans="1:16" x14ac:dyDescent="0.25">
      <c r="A43" s="8">
        <f t="shared" si="0"/>
        <v>41</v>
      </c>
      <c r="B43" s="9" t="s">
        <v>307</v>
      </c>
      <c r="C43" t="s">
        <v>320</v>
      </c>
      <c r="D43" t="s">
        <v>323</v>
      </c>
    </row>
    <row r="44" spans="1:16" x14ac:dyDescent="0.25">
      <c r="A44" s="8">
        <f t="shared" si="0"/>
        <v>42</v>
      </c>
      <c r="B44" s="9" t="s">
        <v>307</v>
      </c>
      <c r="C44" t="s">
        <v>320</v>
      </c>
      <c r="D44" t="s">
        <v>324</v>
      </c>
      <c r="E44" t="s">
        <v>325</v>
      </c>
    </row>
    <row r="45" spans="1:16" x14ac:dyDescent="0.25">
      <c r="A45" s="8">
        <f t="shared" si="0"/>
        <v>43</v>
      </c>
      <c r="B45" s="9" t="s">
        <v>307</v>
      </c>
      <c r="C45" t="s">
        <v>320</v>
      </c>
      <c r="D45" t="s">
        <v>326</v>
      </c>
      <c r="E45" t="s">
        <v>327</v>
      </c>
    </row>
    <row r="46" spans="1:16" x14ac:dyDescent="0.25">
      <c r="A46" s="8">
        <f t="shared" si="0"/>
        <v>44</v>
      </c>
      <c r="B46" s="9" t="s">
        <v>307</v>
      </c>
      <c r="C46" t="s">
        <v>320</v>
      </c>
      <c r="D46" t="s">
        <v>328</v>
      </c>
      <c r="E46" t="s">
        <v>329</v>
      </c>
    </row>
    <row r="47" spans="1:16" x14ac:dyDescent="0.25">
      <c r="A47" s="8">
        <f t="shared" si="0"/>
        <v>45</v>
      </c>
      <c r="B47" t="s">
        <v>330</v>
      </c>
      <c r="C47" t="s">
        <v>331</v>
      </c>
      <c r="D47" t="s">
        <v>332</v>
      </c>
      <c r="E47" t="s">
        <v>333</v>
      </c>
    </row>
    <row r="48" spans="1:16" x14ac:dyDescent="0.25">
      <c r="A48" s="8">
        <f t="shared" si="0"/>
        <v>46</v>
      </c>
      <c r="B48" t="s">
        <v>330</v>
      </c>
      <c r="C48" t="s">
        <v>331</v>
      </c>
      <c r="D48" t="s">
        <v>334</v>
      </c>
      <c r="E48" t="s">
        <v>335</v>
      </c>
    </row>
    <row r="49" spans="1:5" x14ac:dyDescent="0.25">
      <c r="A49" s="8">
        <f t="shared" si="0"/>
        <v>47</v>
      </c>
      <c r="B49" t="s">
        <v>330</v>
      </c>
      <c r="C49" t="s">
        <v>331</v>
      </c>
      <c r="D49" t="s">
        <v>336</v>
      </c>
      <c r="E49" t="s">
        <v>337</v>
      </c>
    </row>
    <row r="50" spans="1:5" x14ac:dyDescent="0.25">
      <c r="A50" s="8">
        <f t="shared" si="0"/>
        <v>48</v>
      </c>
      <c r="B50" t="s">
        <v>330</v>
      </c>
      <c r="C50" t="s">
        <v>338</v>
      </c>
      <c r="D50" t="s">
        <v>339</v>
      </c>
    </row>
    <row r="51" spans="1:5" x14ac:dyDescent="0.25">
      <c r="A51" s="8">
        <f t="shared" si="0"/>
        <v>49</v>
      </c>
      <c r="B51" t="s">
        <v>330</v>
      </c>
      <c r="C51" t="s">
        <v>338</v>
      </c>
      <c r="D51" t="s">
        <v>340</v>
      </c>
    </row>
    <row r="52" spans="1:5" x14ac:dyDescent="0.25">
      <c r="A52" s="8">
        <f t="shared" si="0"/>
        <v>50</v>
      </c>
      <c r="B52" t="s">
        <v>330</v>
      </c>
      <c r="C52" t="s">
        <v>338</v>
      </c>
      <c r="D52" t="s">
        <v>341</v>
      </c>
    </row>
    <row r="53" spans="1:5" x14ac:dyDescent="0.25">
      <c r="A53" s="8">
        <f t="shared" si="0"/>
        <v>51</v>
      </c>
      <c r="B53" t="s">
        <v>330</v>
      </c>
      <c r="C53" t="s">
        <v>342</v>
      </c>
      <c r="D53" t="s">
        <v>343</v>
      </c>
    </row>
    <row r="54" spans="1:5" x14ac:dyDescent="0.25">
      <c r="A54" s="8">
        <f t="shared" si="0"/>
        <v>52</v>
      </c>
      <c r="B54" t="s">
        <v>330</v>
      </c>
      <c r="C54" t="s">
        <v>342</v>
      </c>
      <c r="D54" t="s">
        <v>344</v>
      </c>
    </row>
    <row r="55" spans="1:5" x14ac:dyDescent="0.25">
      <c r="A55" s="8">
        <f t="shared" si="0"/>
        <v>53</v>
      </c>
      <c r="B55" t="s">
        <v>330</v>
      </c>
      <c r="C55" t="s">
        <v>342</v>
      </c>
      <c r="D55" t="s">
        <v>345</v>
      </c>
    </row>
    <row r="56" spans="1:5" x14ac:dyDescent="0.25">
      <c r="A56" s="8">
        <f t="shared" si="0"/>
        <v>54</v>
      </c>
      <c r="B56" t="s">
        <v>330</v>
      </c>
      <c r="C56" t="s">
        <v>342</v>
      </c>
      <c r="D56" t="s">
        <v>346</v>
      </c>
    </row>
    <row r="57" spans="1:5" x14ac:dyDescent="0.25">
      <c r="A57" s="8">
        <f t="shared" si="0"/>
        <v>55</v>
      </c>
      <c r="B57" t="s">
        <v>330</v>
      </c>
      <c r="C57" t="s">
        <v>347</v>
      </c>
      <c r="D57" t="s">
        <v>348</v>
      </c>
    </row>
    <row r="58" spans="1:5" x14ac:dyDescent="0.25">
      <c r="A58" s="8">
        <f t="shared" si="0"/>
        <v>56</v>
      </c>
      <c r="B58" t="s">
        <v>330</v>
      </c>
      <c r="C58" t="s">
        <v>347</v>
      </c>
      <c r="D58" t="s">
        <v>349</v>
      </c>
    </row>
    <row r="59" spans="1:5" x14ac:dyDescent="0.25">
      <c r="A59" s="8">
        <f t="shared" si="0"/>
        <v>57</v>
      </c>
      <c r="B59" s="9" t="s">
        <v>350</v>
      </c>
      <c r="C59" t="s">
        <v>351</v>
      </c>
      <c r="D59" t="s">
        <v>352</v>
      </c>
      <c r="E59" t="s">
        <v>353</v>
      </c>
    </row>
    <row r="60" spans="1:5" x14ac:dyDescent="0.25">
      <c r="A60" s="8">
        <f t="shared" si="0"/>
        <v>58</v>
      </c>
      <c r="B60" s="9" t="s">
        <v>350</v>
      </c>
      <c r="C60" t="s">
        <v>351</v>
      </c>
      <c r="D60" t="s">
        <v>354</v>
      </c>
      <c r="E60" t="s">
        <v>355</v>
      </c>
    </row>
    <row r="61" spans="1:5" x14ac:dyDescent="0.25">
      <c r="A61" s="8">
        <f t="shared" si="0"/>
        <v>59</v>
      </c>
      <c r="B61" s="9" t="s">
        <v>350</v>
      </c>
      <c r="C61" t="s">
        <v>351</v>
      </c>
      <c r="D61" s="11" t="s">
        <v>356</v>
      </c>
      <c r="E61" t="s">
        <v>357</v>
      </c>
    </row>
    <row r="62" spans="1:5" x14ac:dyDescent="0.25">
      <c r="A62" s="8">
        <f t="shared" si="0"/>
        <v>60</v>
      </c>
      <c r="B62" s="9" t="s">
        <v>350</v>
      </c>
      <c r="C62" t="s">
        <v>358</v>
      </c>
      <c r="D62" t="s">
        <v>359</v>
      </c>
      <c r="E62" t="s">
        <v>360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C4" sqref="C4"/>
    </sheetView>
  </sheetViews>
  <sheetFormatPr defaultRowHeight="15" x14ac:dyDescent="0.25"/>
  <cols>
    <col min="2" max="2" width="14.7109375" bestFit="1" customWidth="1"/>
    <col min="3" max="3" width="36.85546875" bestFit="1" customWidth="1"/>
    <col min="4" max="4" width="58.7109375" bestFit="1" customWidth="1"/>
    <col min="5" max="7" width="24" customWidth="1"/>
    <col min="8" max="10" width="13.42578125" customWidth="1"/>
  </cols>
  <sheetData>
    <row r="1" spans="1:10" ht="17.25" x14ac:dyDescent="0.3">
      <c r="A1" s="6" t="s">
        <v>361</v>
      </c>
      <c r="B1" s="6"/>
    </row>
    <row r="2" spans="1:10" ht="25.5" x14ac:dyDescent="0.25">
      <c r="A2" s="7" t="s">
        <v>223</v>
      </c>
      <c r="B2" s="7" t="s">
        <v>224</v>
      </c>
      <c r="C2" s="7" t="s">
        <v>225</v>
      </c>
      <c r="D2" s="7" t="s">
        <v>198</v>
      </c>
      <c r="E2" s="7" t="s">
        <v>226</v>
      </c>
      <c r="F2" s="7" t="s">
        <v>228</v>
      </c>
      <c r="G2" s="7" t="s">
        <v>362</v>
      </c>
      <c r="H2" s="7" t="s">
        <v>230</v>
      </c>
      <c r="I2" s="7" t="s">
        <v>231</v>
      </c>
      <c r="J2" s="7" t="s">
        <v>232</v>
      </c>
    </row>
    <row r="3" spans="1:10" x14ac:dyDescent="0.25">
      <c r="A3" s="8">
        <v>1</v>
      </c>
      <c r="C3" t="s">
        <v>234</v>
      </c>
      <c r="D3" t="s">
        <v>363</v>
      </c>
    </row>
    <row r="4" spans="1:10" x14ac:dyDescent="0.25">
      <c r="A4" s="8">
        <f>A3+1</f>
        <v>2</v>
      </c>
      <c r="C4" t="s">
        <v>234</v>
      </c>
      <c r="D4" t="s">
        <v>364</v>
      </c>
    </row>
    <row r="5" spans="1:10" x14ac:dyDescent="0.25">
      <c r="A5" s="8">
        <f t="shared" ref="A5:A54" si="0">A4+1</f>
        <v>3</v>
      </c>
      <c r="C5" t="s">
        <v>234</v>
      </c>
      <c r="D5" t="s">
        <v>365</v>
      </c>
    </row>
    <row r="6" spans="1:10" x14ac:dyDescent="0.25">
      <c r="A6" s="8">
        <f t="shared" si="0"/>
        <v>4</v>
      </c>
      <c r="C6" t="s">
        <v>234</v>
      </c>
      <c r="D6" t="s">
        <v>366</v>
      </c>
    </row>
    <row r="7" spans="1:10" x14ac:dyDescent="0.25">
      <c r="A7" s="8">
        <f t="shared" si="0"/>
        <v>5</v>
      </c>
      <c r="C7" t="s">
        <v>234</v>
      </c>
      <c r="D7" t="s">
        <v>367</v>
      </c>
    </row>
    <row r="8" spans="1:10" x14ac:dyDescent="0.25">
      <c r="A8" s="8">
        <f t="shared" si="0"/>
        <v>6</v>
      </c>
      <c r="C8" t="s">
        <v>234</v>
      </c>
      <c r="D8" t="s">
        <v>368</v>
      </c>
    </row>
    <row r="9" spans="1:10" x14ac:dyDescent="0.25">
      <c r="A9" s="8">
        <f t="shared" si="0"/>
        <v>7</v>
      </c>
      <c r="C9" t="s">
        <v>234</v>
      </c>
      <c r="D9" t="s">
        <v>369</v>
      </c>
    </row>
    <row r="10" spans="1:10" x14ac:dyDescent="0.25">
      <c r="A10" s="8">
        <f t="shared" si="0"/>
        <v>8</v>
      </c>
      <c r="C10" t="s">
        <v>234</v>
      </c>
      <c r="D10" t="s">
        <v>370</v>
      </c>
    </row>
    <row r="11" spans="1:10" x14ac:dyDescent="0.25">
      <c r="A11" s="8">
        <f t="shared" si="0"/>
        <v>9</v>
      </c>
      <c r="C11" t="s">
        <v>371</v>
      </c>
      <c r="D11" t="s">
        <v>372</v>
      </c>
    </row>
    <row r="12" spans="1:10" x14ac:dyDescent="0.25">
      <c r="A12" s="8">
        <f t="shared" si="0"/>
        <v>10</v>
      </c>
      <c r="C12" t="s">
        <v>371</v>
      </c>
      <c r="D12" t="s">
        <v>373</v>
      </c>
    </row>
    <row r="13" spans="1:10" x14ac:dyDescent="0.25">
      <c r="A13" s="8">
        <f t="shared" si="0"/>
        <v>11</v>
      </c>
      <c r="C13" t="s">
        <v>371</v>
      </c>
      <c r="D13" t="s">
        <v>374</v>
      </c>
    </row>
    <row r="14" spans="1:10" x14ac:dyDescent="0.25">
      <c r="A14" s="8">
        <f t="shared" si="0"/>
        <v>12</v>
      </c>
      <c r="C14" t="s">
        <v>371</v>
      </c>
      <c r="D14" t="s">
        <v>375</v>
      </c>
    </row>
    <row r="15" spans="1:10" x14ac:dyDescent="0.25">
      <c r="A15" s="8">
        <f t="shared" si="0"/>
        <v>13</v>
      </c>
      <c r="C15" t="s">
        <v>264</v>
      </c>
      <c r="D15" t="s">
        <v>376</v>
      </c>
    </row>
    <row r="16" spans="1:10" x14ac:dyDescent="0.25">
      <c r="A16" s="8">
        <f t="shared" si="0"/>
        <v>14</v>
      </c>
      <c r="C16" t="s">
        <v>264</v>
      </c>
      <c r="D16" t="s">
        <v>377</v>
      </c>
    </row>
    <row r="17" spans="1:4" x14ac:dyDescent="0.25">
      <c r="A17" s="8">
        <f t="shared" si="0"/>
        <v>15</v>
      </c>
      <c r="C17" t="s">
        <v>264</v>
      </c>
      <c r="D17" t="s">
        <v>378</v>
      </c>
    </row>
    <row r="18" spans="1:4" x14ac:dyDescent="0.25">
      <c r="A18" s="8">
        <f t="shared" si="0"/>
        <v>16</v>
      </c>
      <c r="C18" t="s">
        <v>280</v>
      </c>
      <c r="D18" t="s">
        <v>379</v>
      </c>
    </row>
    <row r="19" spans="1:4" x14ac:dyDescent="0.25">
      <c r="A19" s="8">
        <f t="shared" si="0"/>
        <v>17</v>
      </c>
      <c r="C19" t="s">
        <v>280</v>
      </c>
      <c r="D19" t="s">
        <v>380</v>
      </c>
    </row>
    <row r="20" spans="1:4" x14ac:dyDescent="0.25">
      <c r="A20" s="8">
        <f t="shared" si="0"/>
        <v>18</v>
      </c>
      <c r="C20" t="s">
        <v>280</v>
      </c>
      <c r="D20" t="s">
        <v>381</v>
      </c>
    </row>
    <row r="21" spans="1:4" x14ac:dyDescent="0.25">
      <c r="A21" s="8">
        <f t="shared" si="0"/>
        <v>19</v>
      </c>
      <c r="C21" t="s">
        <v>280</v>
      </c>
      <c r="D21" t="s">
        <v>382</v>
      </c>
    </row>
    <row r="22" spans="1:4" x14ac:dyDescent="0.25">
      <c r="A22" s="8">
        <f t="shared" si="0"/>
        <v>20</v>
      </c>
      <c r="C22" t="s">
        <v>280</v>
      </c>
      <c r="D22" t="s">
        <v>383</v>
      </c>
    </row>
    <row r="23" spans="1:4" x14ac:dyDescent="0.25">
      <c r="A23" s="8">
        <f t="shared" si="0"/>
        <v>21</v>
      </c>
      <c r="C23" t="s">
        <v>308</v>
      </c>
      <c r="D23" t="s">
        <v>311</v>
      </c>
    </row>
    <row r="24" spans="1:4" x14ac:dyDescent="0.25">
      <c r="A24" s="8">
        <f t="shared" si="0"/>
        <v>22</v>
      </c>
      <c r="C24" t="s">
        <v>308</v>
      </c>
      <c r="D24" t="s">
        <v>384</v>
      </c>
    </row>
    <row r="25" spans="1:4" x14ac:dyDescent="0.25">
      <c r="A25" s="8">
        <f t="shared" si="0"/>
        <v>23</v>
      </c>
      <c r="C25" t="s">
        <v>308</v>
      </c>
      <c r="D25" t="s">
        <v>385</v>
      </c>
    </row>
    <row r="26" spans="1:4" x14ac:dyDescent="0.25">
      <c r="A26" s="8">
        <f t="shared" si="0"/>
        <v>24</v>
      </c>
      <c r="C26" t="s">
        <v>308</v>
      </c>
      <c r="D26" t="s">
        <v>386</v>
      </c>
    </row>
    <row r="27" spans="1:4" x14ac:dyDescent="0.25">
      <c r="A27" s="8">
        <f t="shared" si="0"/>
        <v>25</v>
      </c>
      <c r="C27" t="s">
        <v>308</v>
      </c>
      <c r="D27" t="s">
        <v>387</v>
      </c>
    </row>
    <row r="28" spans="1:4" x14ac:dyDescent="0.25">
      <c r="A28" s="8">
        <f t="shared" si="0"/>
        <v>26</v>
      </c>
      <c r="C28" t="s">
        <v>308</v>
      </c>
      <c r="D28" t="s">
        <v>388</v>
      </c>
    </row>
    <row r="29" spans="1:4" x14ac:dyDescent="0.25">
      <c r="A29" s="8">
        <f t="shared" si="0"/>
        <v>27</v>
      </c>
      <c r="C29" t="s">
        <v>331</v>
      </c>
      <c r="D29" t="s">
        <v>389</v>
      </c>
    </row>
    <row r="30" spans="1:4" x14ac:dyDescent="0.25">
      <c r="A30" s="8">
        <f t="shared" si="0"/>
        <v>28</v>
      </c>
      <c r="C30" t="s">
        <v>331</v>
      </c>
      <c r="D30" t="s">
        <v>390</v>
      </c>
    </row>
    <row r="31" spans="1:4" x14ac:dyDescent="0.25">
      <c r="A31" s="8">
        <f t="shared" si="0"/>
        <v>29</v>
      </c>
      <c r="C31" t="s">
        <v>331</v>
      </c>
      <c r="D31" t="s">
        <v>391</v>
      </c>
    </row>
    <row r="32" spans="1:4" x14ac:dyDescent="0.25">
      <c r="A32" s="8">
        <f t="shared" si="0"/>
        <v>30</v>
      </c>
      <c r="C32" t="s">
        <v>331</v>
      </c>
      <c r="D32" t="s">
        <v>392</v>
      </c>
    </row>
    <row r="33" spans="1:4" x14ac:dyDescent="0.25">
      <c r="A33" s="8">
        <f t="shared" si="0"/>
        <v>31</v>
      </c>
      <c r="C33" t="s">
        <v>331</v>
      </c>
      <c r="D33" t="s">
        <v>393</v>
      </c>
    </row>
    <row r="34" spans="1:4" x14ac:dyDescent="0.25">
      <c r="A34" s="8">
        <f t="shared" si="0"/>
        <v>32</v>
      </c>
      <c r="C34" t="s">
        <v>331</v>
      </c>
      <c r="D34" t="s">
        <v>394</v>
      </c>
    </row>
    <row r="35" spans="1:4" x14ac:dyDescent="0.25">
      <c r="A35" s="8">
        <f t="shared" si="0"/>
        <v>33</v>
      </c>
      <c r="C35" t="s">
        <v>331</v>
      </c>
      <c r="D35" t="s">
        <v>395</v>
      </c>
    </row>
    <row r="36" spans="1:4" x14ac:dyDescent="0.25">
      <c r="A36" s="8">
        <f t="shared" si="0"/>
        <v>34</v>
      </c>
      <c r="C36" t="s">
        <v>331</v>
      </c>
      <c r="D36" t="s">
        <v>396</v>
      </c>
    </row>
    <row r="37" spans="1:4" x14ac:dyDescent="0.25">
      <c r="A37" s="8">
        <f t="shared" si="0"/>
        <v>35</v>
      </c>
      <c r="C37" t="s">
        <v>342</v>
      </c>
      <c r="D37" t="s">
        <v>397</v>
      </c>
    </row>
    <row r="38" spans="1:4" x14ac:dyDescent="0.25">
      <c r="A38" s="8">
        <f t="shared" si="0"/>
        <v>36</v>
      </c>
      <c r="C38" t="s">
        <v>342</v>
      </c>
      <c r="D38" t="s">
        <v>398</v>
      </c>
    </row>
    <row r="39" spans="1:4" x14ac:dyDescent="0.25">
      <c r="A39" s="8">
        <f t="shared" si="0"/>
        <v>37</v>
      </c>
      <c r="C39" t="s">
        <v>342</v>
      </c>
      <c r="D39" t="s">
        <v>399</v>
      </c>
    </row>
    <row r="40" spans="1:4" x14ac:dyDescent="0.25">
      <c r="A40" s="8">
        <f t="shared" si="0"/>
        <v>38</v>
      </c>
      <c r="C40" t="s">
        <v>342</v>
      </c>
      <c r="D40" t="s">
        <v>400</v>
      </c>
    </row>
    <row r="41" spans="1:4" x14ac:dyDescent="0.25">
      <c r="A41" s="8">
        <f t="shared" si="0"/>
        <v>39</v>
      </c>
      <c r="C41" t="s">
        <v>342</v>
      </c>
      <c r="D41" t="s">
        <v>401</v>
      </c>
    </row>
    <row r="42" spans="1:4" x14ac:dyDescent="0.25">
      <c r="A42" s="8">
        <f t="shared" si="0"/>
        <v>40</v>
      </c>
      <c r="C42" t="s">
        <v>351</v>
      </c>
      <c r="D42" t="s">
        <v>402</v>
      </c>
    </row>
    <row r="43" spans="1:4" x14ac:dyDescent="0.25">
      <c r="A43" s="8">
        <f t="shared" si="0"/>
        <v>41</v>
      </c>
      <c r="C43" t="s">
        <v>351</v>
      </c>
      <c r="D43" t="s">
        <v>403</v>
      </c>
    </row>
    <row r="44" spans="1:4" x14ac:dyDescent="0.25">
      <c r="A44" s="8">
        <f t="shared" si="0"/>
        <v>42</v>
      </c>
      <c r="C44" t="s">
        <v>351</v>
      </c>
      <c r="D44" t="s">
        <v>404</v>
      </c>
    </row>
    <row r="45" spans="1:4" x14ac:dyDescent="0.25">
      <c r="A45" s="8">
        <f t="shared" si="0"/>
        <v>43</v>
      </c>
      <c r="C45" t="s">
        <v>405</v>
      </c>
      <c r="D45" t="s">
        <v>406</v>
      </c>
    </row>
    <row r="46" spans="1:4" x14ac:dyDescent="0.25">
      <c r="A46" s="8">
        <f t="shared" si="0"/>
        <v>44</v>
      </c>
      <c r="C46" t="s">
        <v>405</v>
      </c>
      <c r="D46" t="s">
        <v>407</v>
      </c>
    </row>
    <row r="47" spans="1:4" x14ac:dyDescent="0.25">
      <c r="A47" s="8">
        <f t="shared" si="0"/>
        <v>45</v>
      </c>
      <c r="C47" t="s">
        <v>405</v>
      </c>
      <c r="D47" t="s">
        <v>408</v>
      </c>
    </row>
    <row r="48" spans="1:4" x14ac:dyDescent="0.25">
      <c r="A48" s="8">
        <f t="shared" si="0"/>
        <v>46</v>
      </c>
      <c r="C48" t="s">
        <v>405</v>
      </c>
      <c r="D48" t="s">
        <v>409</v>
      </c>
    </row>
    <row r="49" spans="1:4" x14ac:dyDescent="0.25">
      <c r="A49" s="8">
        <f t="shared" si="0"/>
        <v>47</v>
      </c>
      <c r="C49" t="s">
        <v>320</v>
      </c>
      <c r="D49" t="s">
        <v>410</v>
      </c>
    </row>
    <row r="50" spans="1:4" x14ac:dyDescent="0.25">
      <c r="A50" s="8">
        <f t="shared" si="0"/>
        <v>48</v>
      </c>
      <c r="C50" t="s">
        <v>320</v>
      </c>
      <c r="D50" t="s">
        <v>411</v>
      </c>
    </row>
    <row r="51" spans="1:4" x14ac:dyDescent="0.25">
      <c r="A51" s="8">
        <f t="shared" si="0"/>
        <v>49</v>
      </c>
      <c r="C51" t="s">
        <v>320</v>
      </c>
      <c r="D51" t="s">
        <v>412</v>
      </c>
    </row>
    <row r="52" spans="1:4" x14ac:dyDescent="0.25">
      <c r="A52" s="8">
        <f t="shared" si="0"/>
        <v>50</v>
      </c>
      <c r="C52" t="s">
        <v>320</v>
      </c>
      <c r="D52" t="s">
        <v>413</v>
      </c>
    </row>
    <row r="53" spans="1:4" x14ac:dyDescent="0.25">
      <c r="A53" s="8">
        <f t="shared" si="0"/>
        <v>51</v>
      </c>
      <c r="C53" t="s">
        <v>320</v>
      </c>
      <c r="D53" t="s">
        <v>414</v>
      </c>
    </row>
    <row r="54" spans="1:4" x14ac:dyDescent="0.25">
      <c r="A54" s="8">
        <f t="shared" si="0"/>
        <v>52</v>
      </c>
      <c r="C54" t="s">
        <v>320</v>
      </c>
      <c r="D54" t="s">
        <v>415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76"/>
  <sheetViews>
    <sheetView showGridLines="0" tabSelected="1" workbookViewId="0">
      <selection activeCell="G178" sqref="G178"/>
    </sheetView>
  </sheetViews>
  <sheetFormatPr defaultRowHeight="12.75" x14ac:dyDescent="0.2"/>
  <cols>
    <col min="1" max="1" width="3.5703125" style="30" bestFit="1" customWidth="1"/>
    <col min="2" max="2" width="6.85546875" style="30" customWidth="1"/>
    <col min="3" max="3" width="23.140625" style="30" bestFit="1" customWidth="1"/>
    <col min="4" max="4" width="10.85546875" style="30" bestFit="1" customWidth="1"/>
    <col min="5" max="5" width="9.140625" style="30"/>
    <col min="6" max="6" width="4" style="30" customWidth="1"/>
    <col min="7" max="7" width="18.85546875" style="30" bestFit="1" customWidth="1"/>
    <col min="8" max="8" width="14.140625" style="30" customWidth="1"/>
    <col min="9" max="9" width="3.85546875" style="30" customWidth="1"/>
    <col min="10" max="10" width="10.42578125" style="30" customWidth="1"/>
    <col min="11" max="11" width="11.42578125" style="30" bestFit="1" customWidth="1"/>
    <col min="12" max="12" width="9.140625" style="30"/>
    <col min="13" max="13" width="24" style="30" bestFit="1" customWidth="1"/>
    <col min="14" max="14" width="9.140625" style="30"/>
    <col min="15" max="15" width="9.85546875" style="30" bestFit="1" customWidth="1"/>
    <col min="16" max="16" width="9.140625" style="30"/>
    <col min="17" max="17" width="18.85546875" style="30" bestFit="1" customWidth="1"/>
    <col min="18" max="18" width="10.85546875" style="30" bestFit="1" customWidth="1"/>
    <col min="19" max="16384" width="9.140625" style="30"/>
  </cols>
  <sheetData>
    <row r="2" spans="2:17" ht="15" x14ac:dyDescent="0.2">
      <c r="B2" s="59" t="s">
        <v>814</v>
      </c>
    </row>
    <row r="3" spans="2:17" x14ac:dyDescent="0.2">
      <c r="B3" s="68" t="s">
        <v>815</v>
      </c>
      <c r="C3" s="68"/>
      <c r="D3" s="68"/>
      <c r="E3" s="68"/>
      <c r="F3" s="68"/>
      <c r="G3" s="68"/>
      <c r="H3" s="68"/>
      <c r="I3" s="68"/>
      <c r="J3" s="68"/>
      <c r="K3" s="68"/>
      <c r="L3" s="68"/>
      <c r="M3" s="68"/>
      <c r="N3" s="68"/>
      <c r="O3" s="68"/>
      <c r="P3" s="68"/>
      <c r="Q3" s="68"/>
    </row>
    <row r="4" spans="2:17" x14ac:dyDescent="0.2">
      <c r="B4" s="69" t="s">
        <v>825</v>
      </c>
      <c r="C4" s="68"/>
      <c r="D4" s="68"/>
      <c r="E4" s="68"/>
      <c r="F4" s="68"/>
      <c r="G4" s="68"/>
      <c r="H4" s="68"/>
      <c r="I4" s="68"/>
      <c r="J4" s="68"/>
      <c r="K4" s="68"/>
      <c r="L4" s="68"/>
      <c r="M4" s="68"/>
      <c r="N4" s="68"/>
      <c r="O4" s="68"/>
      <c r="P4" s="68"/>
      <c r="Q4" s="68"/>
    </row>
    <row r="5" spans="2:17" x14ac:dyDescent="0.2">
      <c r="B5" s="69" t="s">
        <v>817</v>
      </c>
      <c r="C5" s="68"/>
      <c r="D5" s="68"/>
      <c r="E5" s="68"/>
      <c r="F5" s="68"/>
      <c r="G5" s="68"/>
      <c r="H5" s="68"/>
      <c r="I5" s="68"/>
      <c r="J5" s="68"/>
      <c r="K5" s="68"/>
      <c r="L5" s="68"/>
      <c r="M5" s="68"/>
      <c r="N5" s="68"/>
      <c r="O5" s="68"/>
      <c r="P5" s="68"/>
      <c r="Q5" s="68"/>
    </row>
    <row r="6" spans="2:17" x14ac:dyDescent="0.2">
      <c r="B6" s="69" t="s">
        <v>816</v>
      </c>
      <c r="C6" s="68"/>
      <c r="D6" s="68"/>
      <c r="E6" s="68"/>
      <c r="F6" s="68"/>
      <c r="G6" s="68"/>
      <c r="H6" s="68"/>
      <c r="I6" s="68"/>
      <c r="J6" s="68"/>
      <c r="K6" s="68"/>
      <c r="L6" s="68"/>
      <c r="M6" s="68"/>
      <c r="N6" s="68"/>
      <c r="O6" s="68"/>
      <c r="P6" s="68"/>
      <c r="Q6" s="68"/>
    </row>
    <row r="7" spans="2:17" x14ac:dyDescent="0.2">
      <c r="B7" s="68"/>
      <c r="C7" s="68"/>
      <c r="D7" s="68"/>
      <c r="E7" s="68"/>
      <c r="F7" s="68"/>
      <c r="G7" s="68"/>
      <c r="H7" s="68"/>
      <c r="I7" s="68"/>
      <c r="J7" s="68"/>
      <c r="K7" s="68"/>
      <c r="L7" s="68"/>
      <c r="M7" s="68"/>
      <c r="N7" s="68"/>
      <c r="O7" s="68"/>
      <c r="P7" s="68"/>
      <c r="Q7" s="68"/>
    </row>
    <row r="8" spans="2:17" x14ac:dyDescent="0.2">
      <c r="B8" s="68" t="s">
        <v>818</v>
      </c>
      <c r="C8" s="68"/>
      <c r="D8" s="68"/>
      <c r="E8" s="68"/>
      <c r="F8" s="68"/>
      <c r="G8" s="68"/>
      <c r="H8" s="68"/>
      <c r="I8" s="68"/>
      <c r="J8" s="68"/>
      <c r="K8" s="68"/>
      <c r="L8" s="68"/>
      <c r="M8" s="68"/>
      <c r="N8" s="68"/>
      <c r="O8" s="68"/>
      <c r="P8" s="68"/>
      <c r="Q8" s="68"/>
    </row>
    <row r="9" spans="2:17" x14ac:dyDescent="0.2">
      <c r="B9" s="69" t="s">
        <v>820</v>
      </c>
      <c r="C9" s="68"/>
      <c r="D9" s="68"/>
      <c r="E9" s="68"/>
      <c r="F9" s="68"/>
      <c r="G9" s="68"/>
      <c r="H9" s="68"/>
      <c r="I9" s="68"/>
      <c r="J9" s="68"/>
      <c r="K9" s="68"/>
      <c r="L9" s="68"/>
      <c r="M9" s="70" t="s">
        <v>824</v>
      </c>
      <c r="N9" s="70"/>
      <c r="O9" s="70"/>
      <c r="P9" s="70"/>
      <c r="Q9" s="70"/>
    </row>
    <row r="10" spans="2:17" x14ac:dyDescent="0.2">
      <c r="B10" s="69" t="s">
        <v>819</v>
      </c>
      <c r="C10" s="68"/>
      <c r="D10" s="68"/>
      <c r="E10" s="68"/>
      <c r="F10" s="68"/>
      <c r="G10" s="68"/>
      <c r="H10" s="68"/>
      <c r="I10" s="68"/>
      <c r="J10" s="68"/>
      <c r="K10" s="68"/>
      <c r="L10" s="68"/>
      <c r="M10" s="70"/>
      <c r="N10" s="70"/>
      <c r="O10" s="70"/>
      <c r="P10" s="70"/>
      <c r="Q10" s="70"/>
    </row>
    <row r="11" spans="2:17" x14ac:dyDescent="0.2">
      <c r="B11" s="69" t="s">
        <v>821</v>
      </c>
      <c r="C11" s="68"/>
      <c r="D11" s="68"/>
      <c r="E11" s="68"/>
      <c r="F11" s="68"/>
      <c r="G11" s="68"/>
      <c r="H11" s="68"/>
      <c r="I11" s="68"/>
      <c r="J11" s="68"/>
      <c r="K11" s="68"/>
      <c r="L11" s="68"/>
      <c r="M11" s="68"/>
      <c r="N11" s="68"/>
      <c r="O11" s="68"/>
      <c r="P11" s="68"/>
      <c r="Q11" s="68"/>
    </row>
    <row r="12" spans="2:17" x14ac:dyDescent="0.2">
      <c r="B12" s="69" t="s">
        <v>822</v>
      </c>
      <c r="C12" s="68"/>
      <c r="D12" s="68"/>
      <c r="E12" s="68"/>
      <c r="F12" s="68"/>
      <c r="G12" s="68"/>
      <c r="H12" s="68"/>
      <c r="I12" s="68"/>
      <c r="J12" s="68"/>
      <c r="K12" s="68"/>
      <c r="L12" s="68"/>
      <c r="M12" s="68"/>
      <c r="N12" s="68"/>
      <c r="O12" s="68"/>
      <c r="P12" s="68"/>
      <c r="Q12" s="68"/>
    </row>
    <row r="13" spans="2:17" x14ac:dyDescent="0.2">
      <c r="B13" s="69" t="s">
        <v>823</v>
      </c>
      <c r="C13" s="68"/>
      <c r="D13" s="68"/>
      <c r="E13" s="68"/>
      <c r="F13" s="68"/>
      <c r="G13" s="68"/>
      <c r="H13" s="68"/>
      <c r="I13" s="68"/>
      <c r="J13" s="68"/>
      <c r="K13" s="68"/>
      <c r="L13" s="68"/>
      <c r="M13" s="68"/>
      <c r="N13" s="68"/>
      <c r="O13" s="68"/>
      <c r="P13" s="68"/>
      <c r="Q13" s="68"/>
    </row>
    <row r="14" spans="2:17" x14ac:dyDescent="0.2">
      <c r="B14" s="63"/>
    </row>
    <row r="15" spans="2:17" ht="15" x14ac:dyDescent="0.2">
      <c r="B15" s="59" t="s">
        <v>826</v>
      </c>
    </row>
    <row r="16" spans="2:17" x14ac:dyDescent="0.2">
      <c r="B16" s="68" t="s">
        <v>827</v>
      </c>
    </row>
    <row r="18" spans="1:8" x14ac:dyDescent="0.2">
      <c r="B18" s="43" t="s">
        <v>420</v>
      </c>
      <c r="C18" s="43"/>
      <c r="D18" s="43" t="s">
        <v>424</v>
      </c>
    </row>
    <row r="19" spans="1:8" x14ac:dyDescent="0.2">
      <c r="B19" s="68" t="s">
        <v>828</v>
      </c>
      <c r="C19" s="68"/>
      <c r="D19" s="68">
        <v>1</v>
      </c>
    </row>
    <row r="20" spans="1:8" x14ac:dyDescent="0.2">
      <c r="B20" s="68" t="s">
        <v>829</v>
      </c>
      <c r="C20" s="68"/>
      <c r="D20" s="68">
        <v>2</v>
      </c>
    </row>
    <row r="21" spans="1:8" x14ac:dyDescent="0.2">
      <c r="B21" s="68" t="s">
        <v>830</v>
      </c>
      <c r="C21" s="68"/>
      <c r="D21" s="68">
        <v>4</v>
      </c>
    </row>
    <row r="22" spans="1:8" x14ac:dyDescent="0.2">
      <c r="B22" s="68" t="s">
        <v>838</v>
      </c>
      <c r="C22" s="68"/>
      <c r="D22" s="68">
        <v>12</v>
      </c>
    </row>
    <row r="23" spans="1:8" x14ac:dyDescent="0.2">
      <c r="B23" s="68" t="s">
        <v>831</v>
      </c>
      <c r="C23" s="68"/>
      <c r="D23" s="68">
        <v>365</v>
      </c>
    </row>
    <row r="24" spans="1:8" x14ac:dyDescent="0.2">
      <c r="B24" s="68" t="s">
        <v>832</v>
      </c>
      <c r="C24" s="68"/>
      <c r="D24" s="68" t="s">
        <v>833</v>
      </c>
    </row>
    <row r="26" spans="1:8" x14ac:dyDescent="0.2">
      <c r="B26" s="68" t="s">
        <v>839</v>
      </c>
    </row>
    <row r="28" spans="1:8" ht="15" x14ac:dyDescent="0.25">
      <c r="A28" s="57">
        <v>1</v>
      </c>
      <c r="B28" s="64" t="s">
        <v>416</v>
      </c>
    </row>
    <row r="29" spans="1:8" x14ac:dyDescent="0.2">
      <c r="A29" s="61">
        <v>1.1000000000000001</v>
      </c>
      <c r="B29" s="9" t="s">
        <v>834</v>
      </c>
    </row>
    <row r="30" spans="1:8" x14ac:dyDescent="0.2">
      <c r="B30" s="8" t="s">
        <v>179</v>
      </c>
      <c r="C30" s="30" t="s">
        <v>417</v>
      </c>
      <c r="D30" s="12">
        <v>3000000</v>
      </c>
      <c r="F30" s="8" t="s">
        <v>159</v>
      </c>
      <c r="G30" s="30" t="s">
        <v>418</v>
      </c>
      <c r="H30" s="13">
        <f>D30*(1+(D32/D33))^(D31*D33)</f>
        <v>3122425.4793971898</v>
      </c>
    </row>
    <row r="31" spans="1:8" x14ac:dyDescent="0.2">
      <c r="B31" s="8" t="s">
        <v>419</v>
      </c>
      <c r="C31" s="30" t="s">
        <v>420</v>
      </c>
      <c r="D31" s="14">
        <v>1</v>
      </c>
      <c r="H31" s="13">
        <f>FV(D32/D33,D31*D33,0,D30,0)</f>
        <v>-3122425.4793971898</v>
      </c>
    </row>
    <row r="32" spans="1:8" x14ac:dyDescent="0.2">
      <c r="B32" s="8" t="s">
        <v>421</v>
      </c>
      <c r="C32" s="30" t="s">
        <v>422</v>
      </c>
      <c r="D32" s="15">
        <v>0.04</v>
      </c>
      <c r="H32" s="60"/>
    </row>
    <row r="33" spans="1:8" x14ac:dyDescent="0.2">
      <c r="B33" s="8" t="s">
        <v>423</v>
      </c>
      <c r="C33" s="30" t="s">
        <v>424</v>
      </c>
      <c r="D33" s="14">
        <v>365</v>
      </c>
    </row>
    <row r="34" spans="1:8" x14ac:dyDescent="0.2">
      <c r="B34" s="8"/>
      <c r="D34" s="14"/>
    </row>
    <row r="35" spans="1:8" x14ac:dyDescent="0.2">
      <c r="B35" s="8"/>
      <c r="D35" s="14"/>
    </row>
    <row r="36" spans="1:8" x14ac:dyDescent="0.2">
      <c r="A36" s="61">
        <v>1.2</v>
      </c>
      <c r="B36" s="9" t="s">
        <v>835</v>
      </c>
    </row>
    <row r="37" spans="1:8" ht="15" x14ac:dyDescent="0.2">
      <c r="A37" s="57"/>
      <c r="B37" s="8" t="s">
        <v>179</v>
      </c>
      <c r="C37" s="30" t="s">
        <v>417</v>
      </c>
      <c r="D37" s="12">
        <v>50000</v>
      </c>
      <c r="F37" s="8" t="s">
        <v>159</v>
      </c>
      <c r="G37" s="30" t="s">
        <v>418</v>
      </c>
      <c r="H37" s="13">
        <f>D37*D40^(D39*D38)</f>
        <v>55702.383222740405</v>
      </c>
    </row>
    <row r="38" spans="1:8" ht="15" x14ac:dyDescent="0.2">
      <c r="A38" s="57"/>
      <c r="B38" s="8" t="s">
        <v>419</v>
      </c>
      <c r="C38" s="30" t="s">
        <v>420</v>
      </c>
      <c r="D38" s="14">
        <v>3</v>
      </c>
    </row>
    <row r="39" spans="1:8" ht="15" x14ac:dyDescent="0.2">
      <c r="A39" s="57"/>
      <c r="B39" s="8" t="s">
        <v>421</v>
      </c>
      <c r="C39" s="30" t="s">
        <v>422</v>
      </c>
      <c r="D39" s="67">
        <v>3.5999999999999997E-2</v>
      </c>
      <c r="H39" s="60"/>
    </row>
    <row r="40" spans="1:8" x14ac:dyDescent="0.2">
      <c r="B40" s="65" t="s">
        <v>836</v>
      </c>
      <c r="C40" s="30" t="s">
        <v>837</v>
      </c>
      <c r="D40" s="66">
        <v>2.71828</v>
      </c>
    </row>
    <row r="41" spans="1:8" x14ac:dyDescent="0.2">
      <c r="B41" s="65"/>
      <c r="D41" s="66"/>
    </row>
    <row r="42" spans="1:8" ht="15" x14ac:dyDescent="0.2">
      <c r="B42" s="59" t="s">
        <v>840</v>
      </c>
      <c r="D42" s="66"/>
    </row>
    <row r="43" spans="1:8" x14ac:dyDescent="0.2">
      <c r="B43" s="68" t="s">
        <v>841</v>
      </c>
      <c r="D43" s="66"/>
    </row>
    <row r="44" spans="1:8" x14ac:dyDescent="0.2">
      <c r="B44" s="68" t="s">
        <v>842</v>
      </c>
      <c r="D44" s="66"/>
    </row>
    <row r="45" spans="1:8" x14ac:dyDescent="0.2">
      <c r="B45" s="68" t="s">
        <v>843</v>
      </c>
      <c r="D45" s="66"/>
    </row>
    <row r="46" spans="1:8" x14ac:dyDescent="0.2">
      <c r="B46" s="68"/>
      <c r="D46" s="66"/>
    </row>
    <row r="47" spans="1:8" x14ac:dyDescent="0.2">
      <c r="B47" s="68"/>
      <c r="C47" s="68" t="s">
        <v>844</v>
      </c>
      <c r="D47" s="66"/>
    </row>
    <row r="48" spans="1:8" x14ac:dyDescent="0.2">
      <c r="B48" s="68"/>
      <c r="C48" s="68" t="s">
        <v>845</v>
      </c>
      <c r="D48" s="66"/>
    </row>
    <row r="49" spans="1:8" x14ac:dyDescent="0.2">
      <c r="B49" s="68"/>
      <c r="C49" s="68" t="s">
        <v>846</v>
      </c>
      <c r="D49" s="66"/>
    </row>
    <row r="50" spans="1:8" x14ac:dyDescent="0.2">
      <c r="B50" s="68" t="s">
        <v>847</v>
      </c>
      <c r="D50" s="66"/>
    </row>
    <row r="51" spans="1:8" x14ac:dyDescent="0.2">
      <c r="B51" s="68"/>
      <c r="D51" s="66"/>
    </row>
    <row r="52" spans="1:8" x14ac:dyDescent="0.2">
      <c r="B52" s="68"/>
      <c r="D52" s="66"/>
    </row>
    <row r="53" spans="1:8" x14ac:dyDescent="0.2">
      <c r="B53" s="68"/>
      <c r="D53" s="66"/>
    </row>
    <row r="54" spans="1:8" ht="15" x14ac:dyDescent="0.2">
      <c r="B54" s="59" t="s">
        <v>848</v>
      </c>
      <c r="D54" s="66"/>
    </row>
    <row r="55" spans="1:8" x14ac:dyDescent="0.2">
      <c r="B55" s="68" t="s">
        <v>849</v>
      </c>
      <c r="D55" s="66"/>
    </row>
    <row r="56" spans="1:8" x14ac:dyDescent="0.2">
      <c r="B56" s="69" t="s">
        <v>850</v>
      </c>
      <c r="D56" s="66"/>
    </row>
    <row r="57" spans="1:8" x14ac:dyDescent="0.2">
      <c r="B57" s="69" t="s">
        <v>851</v>
      </c>
      <c r="D57" s="66"/>
    </row>
    <row r="58" spans="1:8" x14ac:dyDescent="0.2">
      <c r="B58" s="68" t="s">
        <v>852</v>
      </c>
      <c r="D58" s="66"/>
    </row>
    <row r="59" spans="1:8" x14ac:dyDescent="0.2">
      <c r="B59" s="68"/>
      <c r="D59" s="66"/>
    </row>
    <row r="60" spans="1:8" x14ac:dyDescent="0.2">
      <c r="B60" s="8"/>
      <c r="D60" s="14"/>
    </row>
    <row r="61" spans="1:8" ht="15" x14ac:dyDescent="0.25">
      <c r="A61" s="57">
        <v>2</v>
      </c>
      <c r="B61" s="64" t="s">
        <v>812</v>
      </c>
      <c r="D61" s="14"/>
    </row>
    <row r="62" spans="1:8" s="9" customFormat="1" x14ac:dyDescent="0.2">
      <c r="A62" s="61">
        <v>2.1</v>
      </c>
      <c r="B62" s="9" t="s">
        <v>425</v>
      </c>
    </row>
    <row r="63" spans="1:8" x14ac:dyDescent="0.2">
      <c r="B63" s="8" t="s">
        <v>426</v>
      </c>
      <c r="C63" s="30" t="s">
        <v>427</v>
      </c>
      <c r="D63" s="12">
        <v>24000</v>
      </c>
      <c r="F63" s="8" t="s">
        <v>159</v>
      </c>
      <c r="G63" s="30" t="s">
        <v>428</v>
      </c>
      <c r="H63" s="13">
        <f>D63*D66</f>
        <v>894713.15185140853</v>
      </c>
    </row>
    <row r="64" spans="1:8" x14ac:dyDescent="0.2">
      <c r="B64" s="8" t="s">
        <v>419</v>
      </c>
      <c r="C64" s="30" t="s">
        <v>420</v>
      </c>
      <c r="D64" s="14">
        <v>15</v>
      </c>
      <c r="H64" s="13"/>
    </row>
    <row r="65" spans="1:13" x14ac:dyDescent="0.2">
      <c r="B65" s="8" t="s">
        <v>421</v>
      </c>
      <c r="C65" s="30" t="s">
        <v>422</v>
      </c>
      <c r="D65" s="15">
        <v>0.12</v>
      </c>
      <c r="H65" s="60"/>
    </row>
    <row r="66" spans="1:13" x14ac:dyDescent="0.2">
      <c r="B66" s="8" t="s">
        <v>429</v>
      </c>
      <c r="C66" s="30" t="s">
        <v>430</v>
      </c>
      <c r="D66" s="16">
        <f>(((1+D65)^D64-1)/D65)</f>
        <v>37.279714660475356</v>
      </c>
    </row>
    <row r="69" spans="1:13" x14ac:dyDescent="0.2">
      <c r="A69" s="61">
        <v>2.2000000000000002</v>
      </c>
      <c r="B69" s="9" t="s">
        <v>431</v>
      </c>
    </row>
    <row r="70" spans="1:13" x14ac:dyDescent="0.2">
      <c r="B70" s="30" t="s">
        <v>432</v>
      </c>
      <c r="J70" s="8" t="s">
        <v>433</v>
      </c>
      <c r="K70" s="8" t="s">
        <v>434</v>
      </c>
      <c r="L70" s="8" t="s">
        <v>419</v>
      </c>
      <c r="M70" s="8" t="s">
        <v>435</v>
      </c>
    </row>
    <row r="71" spans="1:13" x14ac:dyDescent="0.2">
      <c r="B71" s="8" t="s">
        <v>426</v>
      </c>
      <c r="C71" s="30" t="s">
        <v>427</v>
      </c>
      <c r="D71" s="17">
        <f>SUM(K71:K80)</f>
        <v>15000</v>
      </c>
      <c r="F71" s="8" t="s">
        <v>159</v>
      </c>
      <c r="G71" s="30" t="s">
        <v>428</v>
      </c>
      <c r="H71" s="13">
        <f>SUM(M71:M80)</f>
        <v>17156.100000000002</v>
      </c>
      <c r="I71" s="60"/>
      <c r="J71" s="8">
        <v>1</v>
      </c>
      <c r="K71" s="12">
        <v>1000</v>
      </c>
      <c r="L71" s="18">
        <f>$D$72-J71</f>
        <v>4</v>
      </c>
      <c r="M71" s="17">
        <f>K71*((1+$D$73)^L71)</f>
        <v>1464.1000000000004</v>
      </c>
    </row>
    <row r="72" spans="1:13" x14ac:dyDescent="0.2">
      <c r="B72" s="8" t="s">
        <v>419</v>
      </c>
      <c r="C72" s="30" t="s">
        <v>420</v>
      </c>
      <c r="D72" s="14">
        <v>5</v>
      </c>
      <c r="J72" s="8">
        <v>2</v>
      </c>
      <c r="K72" s="12">
        <v>2000</v>
      </c>
      <c r="L72" s="18">
        <f t="shared" ref="L72:L75" si="0">$D$72-J72</f>
        <v>3</v>
      </c>
      <c r="M72" s="17">
        <f t="shared" ref="M72:M75" si="1">K72*((1+$D$73)^L72)</f>
        <v>2662.0000000000009</v>
      </c>
    </row>
    <row r="73" spans="1:13" x14ac:dyDescent="0.2">
      <c r="B73" s="8" t="s">
        <v>421</v>
      </c>
      <c r="C73" s="30" t="s">
        <v>422</v>
      </c>
      <c r="D73" s="15">
        <v>0.1</v>
      </c>
      <c r="J73" s="8">
        <v>3</v>
      </c>
      <c r="K73" s="12">
        <v>3000</v>
      </c>
      <c r="L73" s="18">
        <f t="shared" si="0"/>
        <v>2</v>
      </c>
      <c r="M73" s="17">
        <f t="shared" si="1"/>
        <v>3630.0000000000005</v>
      </c>
    </row>
    <row r="74" spans="1:13" x14ac:dyDescent="0.2">
      <c r="B74" s="8" t="s">
        <v>429</v>
      </c>
      <c r="C74" s="30" t="s">
        <v>430</v>
      </c>
      <c r="D74" s="16">
        <f>(((1+D73)^D72-1)/D73)</f>
        <v>6.1051000000000055</v>
      </c>
      <c r="E74" s="30" t="s">
        <v>436</v>
      </c>
      <c r="J74" s="8">
        <v>4</v>
      </c>
      <c r="K74" s="12">
        <v>4000</v>
      </c>
      <c r="L74" s="18">
        <f t="shared" si="0"/>
        <v>1</v>
      </c>
      <c r="M74" s="17">
        <f t="shared" si="1"/>
        <v>4400</v>
      </c>
    </row>
    <row r="75" spans="1:13" x14ac:dyDescent="0.2">
      <c r="B75" s="8"/>
      <c r="D75" s="16"/>
      <c r="J75" s="8">
        <v>5</v>
      </c>
      <c r="K75" s="12">
        <v>5000</v>
      </c>
      <c r="L75" s="18">
        <f t="shared" si="0"/>
        <v>0</v>
      </c>
      <c r="M75" s="17">
        <f t="shared" si="1"/>
        <v>5000</v>
      </c>
    </row>
    <row r="76" spans="1:13" x14ac:dyDescent="0.2">
      <c r="J76" s="8">
        <v>6</v>
      </c>
      <c r="K76" s="12"/>
      <c r="L76" s="17"/>
    </row>
    <row r="77" spans="1:13" x14ac:dyDescent="0.2">
      <c r="J77" s="8">
        <v>7</v>
      </c>
      <c r="K77" s="12"/>
      <c r="L77" s="17"/>
    </row>
    <row r="78" spans="1:13" x14ac:dyDescent="0.2">
      <c r="J78" s="8">
        <v>8</v>
      </c>
      <c r="K78" s="12"/>
      <c r="L78" s="17"/>
    </row>
    <row r="79" spans="1:13" x14ac:dyDescent="0.2">
      <c r="J79" s="8">
        <v>9</v>
      </c>
      <c r="K79" s="12"/>
      <c r="L79" s="17"/>
    </row>
    <row r="80" spans="1:13" x14ac:dyDescent="0.2">
      <c r="J80" s="8">
        <v>10</v>
      </c>
      <c r="K80" s="12"/>
      <c r="L80" s="17"/>
    </row>
    <row r="81" spans="1:18" x14ac:dyDescent="0.2">
      <c r="A81" s="62"/>
    </row>
    <row r="82" spans="1:18" ht="15" x14ac:dyDescent="0.25">
      <c r="A82" s="58">
        <v>3</v>
      </c>
      <c r="B82" s="64" t="s">
        <v>437</v>
      </c>
    </row>
    <row r="83" spans="1:18" x14ac:dyDescent="0.2">
      <c r="B83" s="8" t="s">
        <v>159</v>
      </c>
      <c r="C83" s="30" t="s">
        <v>418</v>
      </c>
      <c r="D83" s="12">
        <v>1000</v>
      </c>
      <c r="F83" s="8" t="s">
        <v>179</v>
      </c>
      <c r="G83" s="30" t="s">
        <v>417</v>
      </c>
      <c r="H83" s="13">
        <f>D83/((1+(D85/D86))^(D84*D86))</f>
        <v>751.31480090157754</v>
      </c>
    </row>
    <row r="84" spans="1:18" x14ac:dyDescent="0.2">
      <c r="B84" s="8" t="s">
        <v>419</v>
      </c>
      <c r="C84" s="30" t="s">
        <v>420</v>
      </c>
      <c r="D84" s="14">
        <v>3</v>
      </c>
    </row>
    <row r="85" spans="1:18" x14ac:dyDescent="0.2">
      <c r="B85" s="8" t="s">
        <v>421</v>
      </c>
      <c r="C85" s="30" t="s">
        <v>422</v>
      </c>
      <c r="D85" s="67">
        <v>0.1</v>
      </c>
    </row>
    <row r="86" spans="1:18" x14ac:dyDescent="0.2">
      <c r="B86" s="8" t="s">
        <v>423</v>
      </c>
      <c r="C86" s="30" t="s">
        <v>424</v>
      </c>
      <c r="D86" s="14">
        <v>1</v>
      </c>
    </row>
    <row r="87" spans="1:18" x14ac:dyDescent="0.2">
      <c r="B87" s="8"/>
    </row>
    <row r="88" spans="1:18" ht="15" x14ac:dyDescent="0.25">
      <c r="A88" s="57">
        <v>4</v>
      </c>
      <c r="B88" s="64" t="s">
        <v>813</v>
      </c>
    </row>
    <row r="89" spans="1:18" x14ac:dyDescent="0.2">
      <c r="A89" s="61">
        <v>4.0999999999999996</v>
      </c>
      <c r="B89" s="9" t="s">
        <v>438</v>
      </c>
      <c r="C89" s="9"/>
      <c r="D89" s="9"/>
      <c r="E89" s="9"/>
      <c r="F89" s="9"/>
      <c r="G89" s="9"/>
      <c r="H89" s="9"/>
      <c r="L89" s="9"/>
      <c r="M89" s="9"/>
      <c r="N89" s="9"/>
      <c r="O89" s="9"/>
      <c r="P89" s="9"/>
      <c r="Q89" s="9"/>
      <c r="R89" s="9"/>
    </row>
    <row r="90" spans="1:18" x14ac:dyDescent="0.2">
      <c r="B90" s="8" t="s">
        <v>426</v>
      </c>
      <c r="C90" s="30" t="s">
        <v>427</v>
      </c>
      <c r="D90" s="12">
        <v>10</v>
      </c>
      <c r="F90" s="8" t="s">
        <v>179</v>
      </c>
      <c r="G90" s="30" t="s">
        <v>428</v>
      </c>
      <c r="H90" s="13">
        <f>D90*D93</f>
        <v>43.294766706308209</v>
      </c>
      <c r="L90" s="8"/>
      <c r="N90" s="12"/>
      <c r="O90" s="60"/>
      <c r="P90" s="8"/>
      <c r="R90" s="13"/>
    </row>
    <row r="91" spans="1:18" x14ac:dyDescent="0.2">
      <c r="B91" s="8" t="s">
        <v>419</v>
      </c>
      <c r="C91" s="30" t="s">
        <v>420</v>
      </c>
      <c r="D91" s="14">
        <v>5</v>
      </c>
      <c r="L91" s="8"/>
      <c r="N91" s="14"/>
    </row>
    <row r="92" spans="1:18" x14ac:dyDescent="0.2">
      <c r="B92" s="8" t="s">
        <v>421</v>
      </c>
      <c r="C92" s="30" t="s">
        <v>422</v>
      </c>
      <c r="D92" s="67">
        <v>0.05</v>
      </c>
      <c r="L92" s="8"/>
      <c r="N92" s="15"/>
    </row>
    <row r="93" spans="1:18" x14ac:dyDescent="0.2">
      <c r="B93" s="8" t="s">
        <v>439</v>
      </c>
      <c r="C93" s="30" t="s">
        <v>440</v>
      </c>
      <c r="D93" s="16">
        <f>(1-(1/((1+D92)^D91)))/D92</f>
        <v>4.3294766706308208</v>
      </c>
      <c r="L93" s="8"/>
      <c r="N93" s="14"/>
    </row>
    <row r="94" spans="1:18" x14ac:dyDescent="0.2">
      <c r="B94" s="8"/>
      <c r="D94" s="16"/>
      <c r="L94" s="8"/>
      <c r="N94" s="16"/>
    </row>
    <row r="96" spans="1:18" x14ac:dyDescent="0.2">
      <c r="A96" s="61">
        <v>4.2</v>
      </c>
      <c r="B96" s="9" t="s">
        <v>441</v>
      </c>
      <c r="C96" s="9"/>
      <c r="D96" s="9"/>
      <c r="E96" s="9"/>
      <c r="F96" s="9"/>
      <c r="G96" s="9"/>
      <c r="H96" s="9"/>
    </row>
    <row r="97" spans="1:13" x14ac:dyDescent="0.2">
      <c r="B97" s="8" t="s">
        <v>426</v>
      </c>
      <c r="C97" s="30" t="s">
        <v>427</v>
      </c>
      <c r="D97" s="12">
        <v>10</v>
      </c>
      <c r="F97" s="8" t="s">
        <v>179</v>
      </c>
      <c r="G97" s="30" t="s">
        <v>428</v>
      </c>
      <c r="H97" s="13">
        <f>D97*D101</f>
        <v>45.459505041623622</v>
      </c>
    </row>
    <row r="98" spans="1:13" x14ac:dyDescent="0.2">
      <c r="B98" s="8" t="s">
        <v>419</v>
      </c>
      <c r="C98" s="30" t="s">
        <v>420</v>
      </c>
      <c r="D98" s="14">
        <v>5</v>
      </c>
    </row>
    <row r="99" spans="1:13" x14ac:dyDescent="0.2">
      <c r="B99" s="8" t="s">
        <v>421</v>
      </c>
      <c r="C99" s="30" t="s">
        <v>422</v>
      </c>
      <c r="D99" s="15">
        <v>0.05</v>
      </c>
    </row>
    <row r="100" spans="1:13" x14ac:dyDescent="0.2">
      <c r="B100" s="8" t="s">
        <v>423</v>
      </c>
      <c r="C100" s="30" t="s">
        <v>424</v>
      </c>
      <c r="D100" s="14"/>
    </row>
    <row r="101" spans="1:13" x14ac:dyDescent="0.2">
      <c r="B101" s="8" t="s">
        <v>439</v>
      </c>
      <c r="C101" s="30" t="s">
        <v>440</v>
      </c>
      <c r="D101" s="16">
        <f>((1-(1/((1+D99)^D98)))/D99)*(1+D99)</f>
        <v>4.545950504162362</v>
      </c>
    </row>
    <row r="102" spans="1:13" x14ac:dyDescent="0.2">
      <c r="B102" s="8"/>
      <c r="D102" s="16"/>
    </row>
    <row r="103" spans="1:13" x14ac:dyDescent="0.2">
      <c r="B103" s="8"/>
      <c r="D103" s="16"/>
    </row>
    <row r="104" spans="1:13" x14ac:dyDescent="0.2">
      <c r="A104" s="61">
        <v>4.3</v>
      </c>
      <c r="B104" s="9" t="s">
        <v>853</v>
      </c>
      <c r="C104" s="9"/>
      <c r="D104" s="9"/>
      <c r="E104" s="9"/>
      <c r="F104" s="9"/>
      <c r="G104" s="9"/>
      <c r="H104" s="9"/>
    </row>
    <row r="105" spans="1:13" x14ac:dyDescent="0.2">
      <c r="B105" s="8" t="s">
        <v>426</v>
      </c>
      <c r="C105" s="30" t="s">
        <v>427</v>
      </c>
      <c r="D105" s="12">
        <v>100</v>
      </c>
      <c r="F105" s="8" t="s">
        <v>179</v>
      </c>
      <c r="G105" s="30" t="s">
        <v>428</v>
      </c>
      <c r="H105" s="13">
        <f>D105/D106</f>
        <v>1000</v>
      </c>
    </row>
    <row r="106" spans="1:13" x14ac:dyDescent="0.2">
      <c r="B106" s="8" t="s">
        <v>421</v>
      </c>
      <c r="C106" s="30" t="s">
        <v>422</v>
      </c>
      <c r="D106" s="15">
        <v>0.1</v>
      </c>
    </row>
    <row r="108" spans="1:13" x14ac:dyDescent="0.2">
      <c r="B108" s="8"/>
      <c r="D108" s="16"/>
    </row>
    <row r="110" spans="1:13" x14ac:dyDescent="0.2">
      <c r="A110" s="61">
        <v>4.4000000000000004</v>
      </c>
      <c r="B110" s="9" t="s">
        <v>442</v>
      </c>
    </row>
    <row r="111" spans="1:13" x14ac:dyDescent="0.2">
      <c r="B111" s="30" t="s">
        <v>432</v>
      </c>
      <c r="J111" s="8" t="s">
        <v>433</v>
      </c>
      <c r="K111" s="8" t="s">
        <v>434</v>
      </c>
      <c r="L111" s="8" t="s">
        <v>419</v>
      </c>
      <c r="M111" s="8" t="s">
        <v>435</v>
      </c>
    </row>
    <row r="112" spans="1:13" x14ac:dyDescent="0.2">
      <c r="B112" s="8" t="s">
        <v>426</v>
      </c>
      <c r="C112" s="30" t="s">
        <v>427</v>
      </c>
      <c r="D112" s="17">
        <f>SUM(K112:K121)</f>
        <v>750</v>
      </c>
      <c r="F112" s="8" t="s">
        <v>179</v>
      </c>
      <c r="G112" s="30" t="s">
        <v>428</v>
      </c>
      <c r="H112" s="17">
        <f>SUM(M112:M121)</f>
        <v>550.03496975646874</v>
      </c>
      <c r="I112" s="60"/>
      <c r="J112" s="8">
        <v>1</v>
      </c>
      <c r="K112" s="12">
        <v>50</v>
      </c>
      <c r="L112" s="18"/>
      <c r="M112" s="17">
        <f>K112/((1+$D$113)^J112)</f>
        <v>45.871559633027516</v>
      </c>
    </row>
    <row r="113" spans="1:13" x14ac:dyDescent="0.2">
      <c r="B113" s="8" t="s">
        <v>421</v>
      </c>
      <c r="C113" s="30" t="s">
        <v>422</v>
      </c>
      <c r="D113" s="15">
        <v>0.09</v>
      </c>
      <c r="F113" s="8"/>
      <c r="H113" s="12"/>
      <c r="J113" s="8">
        <v>2</v>
      </c>
      <c r="K113" s="12">
        <v>100</v>
      </c>
      <c r="L113" s="18"/>
      <c r="M113" s="17">
        <f>K113/((1+$D$113)^J113)</f>
        <v>84.167999326655988</v>
      </c>
    </row>
    <row r="114" spans="1:13" x14ac:dyDescent="0.2">
      <c r="F114" s="8"/>
      <c r="H114" s="13"/>
      <c r="J114" s="8">
        <v>3</v>
      </c>
      <c r="K114" s="12">
        <v>150</v>
      </c>
      <c r="L114" s="18"/>
      <c r="M114" s="17">
        <f>K114/((1+$D$113)^J114)</f>
        <v>115.82752200915962</v>
      </c>
    </row>
    <row r="115" spans="1:13" x14ac:dyDescent="0.2">
      <c r="B115" s="8"/>
      <c r="D115" s="14"/>
      <c r="J115" s="8">
        <v>4</v>
      </c>
      <c r="K115" s="12">
        <v>200</v>
      </c>
      <c r="L115" s="18"/>
      <c r="M115" s="17">
        <f>K115/((1+$D$113)^J115)</f>
        <v>141.68504221303928</v>
      </c>
    </row>
    <row r="116" spans="1:13" x14ac:dyDescent="0.2">
      <c r="B116" s="8"/>
      <c r="D116" s="16"/>
      <c r="J116" s="8">
        <v>5</v>
      </c>
      <c r="K116" s="12">
        <v>250</v>
      </c>
      <c r="L116" s="18"/>
      <c r="M116" s="17">
        <f>K116/((1+$D$113)^J116)</f>
        <v>162.48284657458632</v>
      </c>
    </row>
    <row r="117" spans="1:13" x14ac:dyDescent="0.2">
      <c r="J117" s="8">
        <v>6</v>
      </c>
      <c r="K117" s="12"/>
      <c r="L117" s="18"/>
      <c r="M117" s="17">
        <f>K117/((1+$D$113)^J117)</f>
        <v>0</v>
      </c>
    </row>
    <row r="118" spans="1:13" x14ac:dyDescent="0.2">
      <c r="J118" s="8">
        <v>7</v>
      </c>
      <c r="K118" s="12"/>
      <c r="L118" s="18"/>
      <c r="M118" s="17">
        <f>K118/((1+$D$113)^J118)</f>
        <v>0</v>
      </c>
    </row>
    <row r="119" spans="1:13" x14ac:dyDescent="0.2">
      <c r="J119" s="8">
        <v>8</v>
      </c>
      <c r="K119" s="12"/>
      <c r="L119" s="18"/>
      <c r="M119" s="17">
        <f>K119/((1+$D$113)^J119)</f>
        <v>0</v>
      </c>
    </row>
    <row r="120" spans="1:13" x14ac:dyDescent="0.2">
      <c r="J120" s="8">
        <v>9</v>
      </c>
      <c r="K120" s="12"/>
      <c r="L120" s="18"/>
      <c r="M120" s="17">
        <f>K120/((1+$D$113)^J120)</f>
        <v>0</v>
      </c>
    </row>
    <row r="121" spans="1:13" x14ac:dyDescent="0.2">
      <c r="J121" s="8">
        <v>10</v>
      </c>
      <c r="K121" s="12"/>
      <c r="L121" s="18"/>
      <c r="M121" s="17">
        <f>K121/((1+$D$113)^J121)</f>
        <v>0</v>
      </c>
    </row>
    <row r="125" spans="1:13" ht="15" x14ac:dyDescent="0.25">
      <c r="A125" s="57">
        <v>5</v>
      </c>
      <c r="B125" s="64" t="s">
        <v>854</v>
      </c>
    </row>
    <row r="126" spans="1:13" x14ac:dyDescent="0.2">
      <c r="B126" s="30" t="s">
        <v>179</v>
      </c>
      <c r="C126" s="30" t="s">
        <v>417</v>
      </c>
      <c r="D126" s="12">
        <v>100</v>
      </c>
      <c r="F126" s="8" t="s">
        <v>421</v>
      </c>
      <c r="G126" s="30" t="s">
        <v>422</v>
      </c>
      <c r="H126" s="72">
        <f>((D127/D126)^(1/D128))-1</f>
        <v>0.10000000000000009</v>
      </c>
    </row>
    <row r="127" spans="1:13" x14ac:dyDescent="0.2">
      <c r="B127" s="30" t="s">
        <v>159</v>
      </c>
      <c r="C127" s="30" t="s">
        <v>855</v>
      </c>
      <c r="D127" s="12">
        <v>121</v>
      </c>
      <c r="G127" s="71" t="s">
        <v>857</v>
      </c>
      <c r="H127" s="72">
        <f>_xlfn.RRI(D128,D126,D127)</f>
        <v>0.10000000000000009</v>
      </c>
    </row>
    <row r="128" spans="1:13" x14ac:dyDescent="0.2">
      <c r="B128" s="30" t="s">
        <v>419</v>
      </c>
      <c r="C128" s="30" t="s">
        <v>856</v>
      </c>
      <c r="D128" s="14">
        <v>2</v>
      </c>
    </row>
    <row r="129" spans="1:8" x14ac:dyDescent="0.2">
      <c r="D129" s="14"/>
    </row>
    <row r="130" spans="1:8" x14ac:dyDescent="0.2">
      <c r="D130" s="14"/>
    </row>
    <row r="132" spans="1:8" ht="15" x14ac:dyDescent="0.25">
      <c r="A132" s="57">
        <v>6</v>
      </c>
      <c r="B132" s="64" t="s">
        <v>858</v>
      </c>
    </row>
    <row r="133" spans="1:8" x14ac:dyDescent="0.2">
      <c r="B133" s="30" t="s">
        <v>179</v>
      </c>
      <c r="C133" s="30" t="s">
        <v>417</v>
      </c>
      <c r="D133" s="12">
        <v>2500</v>
      </c>
      <c r="F133" s="8" t="s">
        <v>419</v>
      </c>
      <c r="G133" s="30" t="s">
        <v>859</v>
      </c>
      <c r="H133" s="73">
        <f>LN(D134/D133)/LN(1+D135)</f>
        <v>18.85417667910728</v>
      </c>
    </row>
    <row r="134" spans="1:8" x14ac:dyDescent="0.2">
      <c r="B134" s="30" t="s">
        <v>159</v>
      </c>
      <c r="C134" s="30" t="s">
        <v>855</v>
      </c>
      <c r="D134" s="12">
        <f>D133*3</f>
        <v>7500</v>
      </c>
      <c r="G134" s="71" t="s">
        <v>857</v>
      </c>
      <c r="H134" s="72"/>
    </row>
    <row r="135" spans="1:8" x14ac:dyDescent="0.2">
      <c r="B135" s="30" t="s">
        <v>421</v>
      </c>
      <c r="C135" s="30" t="s">
        <v>422</v>
      </c>
      <c r="D135" s="15">
        <v>0.06</v>
      </c>
    </row>
    <row r="143" spans="1:8" x14ac:dyDescent="0.2">
      <c r="A143" s="31">
        <v>7</v>
      </c>
      <c r="B143" s="43" t="s">
        <v>860</v>
      </c>
    </row>
    <row r="144" spans="1:8" x14ac:dyDescent="0.2">
      <c r="B144" s="30" t="s">
        <v>179</v>
      </c>
      <c r="C144" s="30" t="s">
        <v>417</v>
      </c>
      <c r="D144" s="12">
        <v>35700</v>
      </c>
      <c r="F144" s="8" t="s">
        <v>174</v>
      </c>
      <c r="H144" s="73">
        <f>PMT(D146,D147,D144,D145,0)</f>
        <v>-3105.4869183495321</v>
      </c>
    </row>
    <row r="145" spans="1:8" x14ac:dyDescent="0.2">
      <c r="B145" s="30" t="s">
        <v>159</v>
      </c>
      <c r="C145" s="30" t="s">
        <v>855</v>
      </c>
      <c r="D145" s="12">
        <v>0</v>
      </c>
      <c r="G145" s="71"/>
      <c r="H145" s="72"/>
    </row>
    <row r="146" spans="1:8" x14ac:dyDescent="0.2">
      <c r="B146" s="30" t="s">
        <v>421</v>
      </c>
      <c r="C146" s="30" t="s">
        <v>422</v>
      </c>
      <c r="D146" s="15">
        <f>8%/12</f>
        <v>6.6666666666666671E-3</v>
      </c>
    </row>
    <row r="147" spans="1:8" x14ac:dyDescent="0.2">
      <c r="B147" s="30" t="s">
        <v>419</v>
      </c>
      <c r="C147" s="30" t="s">
        <v>859</v>
      </c>
      <c r="D147" s="74">
        <v>12</v>
      </c>
    </row>
    <row r="151" spans="1:8" ht="15" x14ac:dyDescent="0.2">
      <c r="B151" s="59" t="s">
        <v>861</v>
      </c>
    </row>
    <row r="152" spans="1:8" ht="15" x14ac:dyDescent="0.2">
      <c r="B152" s="59" t="s">
        <v>862</v>
      </c>
    </row>
    <row r="153" spans="1:8" x14ac:dyDescent="0.2">
      <c r="B153" s="68" t="s">
        <v>863</v>
      </c>
    </row>
    <row r="158" spans="1:8" x14ac:dyDescent="0.2">
      <c r="A158" s="31">
        <v>7</v>
      </c>
      <c r="B158" s="43" t="s">
        <v>864</v>
      </c>
    </row>
    <row r="159" spans="1:8" x14ac:dyDescent="0.2">
      <c r="B159" s="71" t="s">
        <v>865</v>
      </c>
    </row>
    <row r="164" spans="2:13" x14ac:dyDescent="0.2">
      <c r="B164" s="9" t="s">
        <v>445</v>
      </c>
    </row>
    <row r="165" spans="2:13" x14ac:dyDescent="0.2">
      <c r="B165" s="8" t="s">
        <v>443</v>
      </c>
      <c r="C165" s="30" t="s">
        <v>444</v>
      </c>
      <c r="D165" s="17">
        <v>1500000</v>
      </c>
      <c r="J165" s="8" t="s">
        <v>433</v>
      </c>
      <c r="K165" s="8" t="s">
        <v>434</v>
      </c>
      <c r="L165" s="8" t="s">
        <v>419</v>
      </c>
      <c r="M165" s="8" t="s">
        <v>435</v>
      </c>
    </row>
    <row r="166" spans="2:13" x14ac:dyDescent="0.2">
      <c r="B166" s="8" t="s">
        <v>163</v>
      </c>
      <c r="C166" s="30" t="s">
        <v>446</v>
      </c>
      <c r="D166" s="19">
        <f>IRR(K166:K169)</f>
        <v>-0.56872037160380873</v>
      </c>
      <c r="J166" s="8">
        <v>0</v>
      </c>
      <c r="K166" s="12">
        <f>D165*-1</f>
        <v>-1500000</v>
      </c>
      <c r="L166" s="8"/>
      <c r="M166" s="17">
        <f t="shared" ref="M166:M176" si="2">K166/((1+$D$166^J166))</f>
        <v>-750000</v>
      </c>
    </row>
    <row r="167" spans="2:13" x14ac:dyDescent="0.2">
      <c r="B167" s="8" t="s">
        <v>169</v>
      </c>
      <c r="C167" s="30" t="s">
        <v>447</v>
      </c>
      <c r="D167" s="17">
        <v>0</v>
      </c>
      <c r="J167" s="8">
        <v>1</v>
      </c>
      <c r="K167" s="12">
        <v>200000</v>
      </c>
      <c r="L167" s="18"/>
      <c r="M167" s="17">
        <f t="shared" si="2"/>
        <v>463736.25562548422</v>
      </c>
    </row>
    <row r="168" spans="2:13" x14ac:dyDescent="0.2">
      <c r="B168" s="8"/>
      <c r="D168" s="14"/>
      <c r="J168" s="8">
        <v>2</v>
      </c>
      <c r="K168" s="12">
        <v>100000</v>
      </c>
      <c r="L168" s="18"/>
      <c r="M168" s="17">
        <f t="shared" si="2"/>
        <v>75560.496747557481</v>
      </c>
    </row>
    <row r="169" spans="2:13" x14ac:dyDescent="0.2">
      <c r="B169" s="8"/>
      <c r="D169" s="16"/>
      <c r="J169" s="8">
        <v>3</v>
      </c>
      <c r="K169" s="12">
        <v>40000</v>
      </c>
      <c r="L169" s="18"/>
      <c r="M169" s="17">
        <f t="shared" si="2"/>
        <v>49016.516927920849</v>
      </c>
    </row>
    <row r="170" spans="2:13" x14ac:dyDescent="0.2">
      <c r="J170" s="8">
        <v>4</v>
      </c>
      <c r="K170" s="12"/>
      <c r="L170" s="18"/>
      <c r="M170" s="17">
        <f t="shared" si="2"/>
        <v>0</v>
      </c>
    </row>
    <row r="171" spans="2:13" x14ac:dyDescent="0.2">
      <c r="J171" s="8">
        <v>5</v>
      </c>
      <c r="K171" s="12"/>
      <c r="L171" s="18"/>
      <c r="M171" s="17">
        <f t="shared" si="2"/>
        <v>0</v>
      </c>
    </row>
    <row r="172" spans="2:13" x14ac:dyDescent="0.2">
      <c r="J172" s="8">
        <v>6</v>
      </c>
      <c r="K172" s="12"/>
      <c r="L172" s="18"/>
      <c r="M172" s="17">
        <f t="shared" si="2"/>
        <v>0</v>
      </c>
    </row>
    <row r="173" spans="2:13" x14ac:dyDescent="0.2">
      <c r="J173" s="8">
        <v>7</v>
      </c>
      <c r="K173" s="12"/>
      <c r="L173" s="18"/>
      <c r="M173" s="17">
        <f t="shared" si="2"/>
        <v>0</v>
      </c>
    </row>
    <row r="174" spans="2:13" x14ac:dyDescent="0.2">
      <c r="J174" s="8">
        <v>8</v>
      </c>
      <c r="K174" s="12"/>
      <c r="L174" s="18"/>
      <c r="M174" s="17">
        <f t="shared" si="2"/>
        <v>0</v>
      </c>
    </row>
    <row r="175" spans="2:13" x14ac:dyDescent="0.2">
      <c r="J175" s="8">
        <v>9</v>
      </c>
      <c r="K175" s="12"/>
      <c r="L175" s="18"/>
      <c r="M175" s="17">
        <f t="shared" si="2"/>
        <v>0</v>
      </c>
    </row>
    <row r="176" spans="2:13" x14ac:dyDescent="0.2">
      <c r="J176" s="8">
        <v>10</v>
      </c>
      <c r="K176" s="12"/>
      <c r="L176" s="18"/>
      <c r="M176" s="17">
        <f t="shared" si="2"/>
        <v>0</v>
      </c>
    </row>
  </sheetData>
  <mergeCells count="1">
    <mergeCell ref="M9:Q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selection activeCell="G31" sqref="G31"/>
    </sheetView>
  </sheetViews>
  <sheetFormatPr defaultRowHeight="15" x14ac:dyDescent="0.25"/>
  <cols>
    <col min="1" max="1" width="19.42578125" bestFit="1" customWidth="1"/>
  </cols>
  <sheetData>
    <row r="1" spans="1:1" x14ac:dyDescent="0.25">
      <c r="A1" s="9" t="s">
        <v>448</v>
      </c>
    </row>
    <row r="2" spans="1:1" x14ac:dyDescent="0.25">
      <c r="A2" t="s">
        <v>449</v>
      </c>
    </row>
    <row r="3" spans="1:1" x14ac:dyDescent="0.25">
      <c r="A3" t="s">
        <v>450</v>
      </c>
    </row>
    <row r="4" spans="1:1" x14ac:dyDescent="0.25">
      <c r="A4" t="s">
        <v>451</v>
      </c>
    </row>
    <row r="5" spans="1:1" x14ac:dyDescent="0.25">
      <c r="A5" t="s">
        <v>452</v>
      </c>
    </row>
    <row r="6" spans="1:1" x14ac:dyDescent="0.25">
      <c r="A6" t="s">
        <v>453</v>
      </c>
    </row>
    <row r="7" spans="1:1" x14ac:dyDescent="0.25">
      <c r="A7" t="s">
        <v>454</v>
      </c>
    </row>
    <row r="8" spans="1:1" x14ac:dyDescent="0.25">
      <c r="A8" t="s">
        <v>455</v>
      </c>
    </row>
    <row r="9" spans="1:1" x14ac:dyDescent="0.25">
      <c r="A9" t="s">
        <v>456</v>
      </c>
    </row>
    <row r="10" spans="1:1" x14ac:dyDescent="0.25">
      <c r="A10" t="s">
        <v>457</v>
      </c>
    </row>
    <row r="11" spans="1:1" x14ac:dyDescent="0.25">
      <c r="A11" t="s">
        <v>458</v>
      </c>
    </row>
    <row r="12" spans="1:1" x14ac:dyDescent="0.25">
      <c r="A12" t="s">
        <v>459</v>
      </c>
    </row>
    <row r="13" spans="1:1" x14ac:dyDescent="0.25">
      <c r="A13" t="s">
        <v>460</v>
      </c>
    </row>
    <row r="14" spans="1:1" x14ac:dyDescent="0.25">
      <c r="A14" t="s">
        <v>461</v>
      </c>
    </row>
    <row r="15" spans="1:1" x14ac:dyDescent="0.25">
      <c r="A15" t="s">
        <v>462</v>
      </c>
    </row>
    <row r="16" spans="1:1" x14ac:dyDescent="0.25">
      <c r="A16" t="s">
        <v>463</v>
      </c>
    </row>
    <row r="17" spans="1:3" x14ac:dyDescent="0.25">
      <c r="A17" t="s">
        <v>464</v>
      </c>
    </row>
    <row r="18" spans="1:3" x14ac:dyDescent="0.25">
      <c r="A18" t="s">
        <v>465</v>
      </c>
    </row>
    <row r="19" spans="1:3" x14ac:dyDescent="0.25">
      <c r="A19" t="s">
        <v>466</v>
      </c>
    </row>
    <row r="20" spans="1:3" x14ac:dyDescent="0.25">
      <c r="A20" t="s">
        <v>467</v>
      </c>
    </row>
    <row r="21" spans="1:3" x14ac:dyDescent="0.25">
      <c r="A21" t="s">
        <v>468</v>
      </c>
    </row>
    <row r="22" spans="1:3" x14ac:dyDescent="0.25">
      <c r="A22" t="s">
        <v>469</v>
      </c>
    </row>
    <row r="23" spans="1:3" x14ac:dyDescent="0.25">
      <c r="A23" t="s">
        <v>470</v>
      </c>
    </row>
    <row r="24" spans="1:3" x14ac:dyDescent="0.25">
      <c r="A24" t="s">
        <v>471</v>
      </c>
    </row>
    <row r="25" spans="1:3" x14ac:dyDescent="0.25">
      <c r="A25" t="s">
        <v>472</v>
      </c>
    </row>
    <row r="26" spans="1:3" x14ac:dyDescent="0.25">
      <c r="A26" t="s">
        <v>473</v>
      </c>
    </row>
    <row r="27" spans="1:3" x14ac:dyDescent="0.25">
      <c r="A27" t="s">
        <v>474</v>
      </c>
    </row>
    <row r="29" spans="1:3" x14ac:dyDescent="0.25">
      <c r="A29" s="29" t="s">
        <v>620</v>
      </c>
      <c r="B29" s="29" t="s">
        <v>621</v>
      </c>
      <c r="C29" s="30" t="s">
        <v>622</v>
      </c>
    </row>
    <row r="30" spans="1:3" x14ac:dyDescent="0.25">
      <c r="A30" s="30" t="s">
        <v>623</v>
      </c>
      <c r="B30" s="30"/>
      <c r="C30" s="29" t="s">
        <v>624</v>
      </c>
    </row>
  </sheetData>
  <hyperlinks>
    <hyperlink ref="A29" r:id="rId1"/>
    <hyperlink ref="B29" r:id="rId2"/>
    <hyperlink ref="C30"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G36" sqref="G36"/>
    </sheetView>
  </sheetViews>
  <sheetFormatPr defaultRowHeight="15" x14ac:dyDescent="0.25"/>
  <cols>
    <col min="1" max="1" width="7.5703125" bestFit="1" customWidth="1"/>
    <col min="2" max="2" width="31.28515625" bestFit="1" customWidth="1"/>
    <col min="3" max="3" width="41.140625" bestFit="1" customWidth="1"/>
  </cols>
  <sheetData>
    <row r="1" spans="1:3" x14ac:dyDescent="0.25">
      <c r="A1" s="9" t="s">
        <v>475</v>
      </c>
      <c r="B1" s="9" t="s">
        <v>476</v>
      </c>
      <c r="C1" s="9" t="s">
        <v>477</v>
      </c>
    </row>
    <row r="2" spans="1:3" x14ac:dyDescent="0.25">
      <c r="A2">
        <v>1</v>
      </c>
      <c r="B2" t="s">
        <v>478</v>
      </c>
      <c r="C2" s="20" t="s">
        <v>479</v>
      </c>
    </row>
    <row r="3" spans="1:3" x14ac:dyDescent="0.25">
      <c r="A3">
        <f>A2+1</f>
        <v>2</v>
      </c>
      <c r="B3" t="s">
        <v>480</v>
      </c>
      <c r="C3" s="20" t="s">
        <v>481</v>
      </c>
    </row>
    <row r="4" spans="1:3" x14ac:dyDescent="0.25">
      <c r="A4">
        <f t="shared" ref="A4:A37" si="0">A3+1</f>
        <v>3</v>
      </c>
      <c r="B4" t="s">
        <v>482</v>
      </c>
      <c r="C4" s="20" t="s">
        <v>483</v>
      </c>
    </row>
    <row r="5" spans="1:3" x14ac:dyDescent="0.25">
      <c r="A5">
        <f t="shared" si="0"/>
        <v>4</v>
      </c>
      <c r="B5" t="s">
        <v>484</v>
      </c>
      <c r="C5" s="20" t="s">
        <v>485</v>
      </c>
    </row>
    <row r="6" spans="1:3" x14ac:dyDescent="0.25">
      <c r="A6">
        <f t="shared" si="0"/>
        <v>5</v>
      </c>
      <c r="B6" t="s">
        <v>486</v>
      </c>
      <c r="C6" s="20" t="s">
        <v>487</v>
      </c>
    </row>
    <row r="7" spans="1:3" x14ac:dyDescent="0.25">
      <c r="A7">
        <f t="shared" si="0"/>
        <v>6</v>
      </c>
      <c r="B7" t="s">
        <v>488</v>
      </c>
      <c r="C7" s="21" t="s">
        <v>489</v>
      </c>
    </row>
    <row r="8" spans="1:3" x14ac:dyDescent="0.25">
      <c r="A8">
        <f t="shared" si="0"/>
        <v>7</v>
      </c>
      <c r="B8" t="s">
        <v>490</v>
      </c>
      <c r="C8" s="21" t="s">
        <v>491</v>
      </c>
    </row>
    <row r="9" spans="1:3" x14ac:dyDescent="0.25">
      <c r="A9">
        <f t="shared" si="0"/>
        <v>8</v>
      </c>
      <c r="B9" t="s">
        <v>492</v>
      </c>
      <c r="C9" s="21" t="s">
        <v>493</v>
      </c>
    </row>
    <row r="10" spans="1:3" x14ac:dyDescent="0.25">
      <c r="A10">
        <f t="shared" si="0"/>
        <v>9</v>
      </c>
      <c r="B10" t="s">
        <v>494</v>
      </c>
      <c r="C10" s="21" t="s">
        <v>495</v>
      </c>
    </row>
    <row r="11" spans="1:3" x14ac:dyDescent="0.25">
      <c r="A11">
        <f t="shared" si="0"/>
        <v>10</v>
      </c>
      <c r="B11" t="s">
        <v>496</v>
      </c>
      <c r="C11" s="21" t="s">
        <v>497</v>
      </c>
    </row>
    <row r="12" spans="1:3" x14ac:dyDescent="0.25">
      <c r="A12">
        <f t="shared" si="0"/>
        <v>11</v>
      </c>
      <c r="B12" t="s">
        <v>498</v>
      </c>
      <c r="C12" s="21" t="s">
        <v>499</v>
      </c>
    </row>
    <row r="13" spans="1:3" x14ac:dyDescent="0.25">
      <c r="A13">
        <f t="shared" si="0"/>
        <v>12</v>
      </c>
      <c r="B13" t="s">
        <v>500</v>
      </c>
      <c r="C13" s="21" t="s">
        <v>501</v>
      </c>
    </row>
    <row r="14" spans="1:3" x14ac:dyDescent="0.25">
      <c r="A14">
        <f t="shared" si="0"/>
        <v>13</v>
      </c>
      <c r="B14" t="s">
        <v>502</v>
      </c>
      <c r="C14" s="21" t="s">
        <v>503</v>
      </c>
    </row>
    <row r="15" spans="1:3" x14ac:dyDescent="0.25">
      <c r="A15">
        <f t="shared" si="0"/>
        <v>14</v>
      </c>
      <c r="B15" t="s">
        <v>504</v>
      </c>
      <c r="C15" s="21" t="s">
        <v>505</v>
      </c>
    </row>
    <row r="16" spans="1:3" x14ac:dyDescent="0.25">
      <c r="A16">
        <f t="shared" si="0"/>
        <v>15</v>
      </c>
      <c r="B16" t="s">
        <v>506</v>
      </c>
      <c r="C16" s="21" t="s">
        <v>507</v>
      </c>
    </row>
    <row r="17" spans="1:3" x14ac:dyDescent="0.25">
      <c r="A17">
        <f t="shared" si="0"/>
        <v>16</v>
      </c>
      <c r="B17" t="s">
        <v>508</v>
      </c>
      <c r="C17" s="21" t="s">
        <v>509</v>
      </c>
    </row>
    <row r="18" spans="1:3" x14ac:dyDescent="0.25">
      <c r="A18">
        <f t="shared" si="0"/>
        <v>17</v>
      </c>
      <c r="B18" t="s">
        <v>510</v>
      </c>
      <c r="C18" s="21" t="s">
        <v>511</v>
      </c>
    </row>
    <row r="19" spans="1:3" x14ac:dyDescent="0.25">
      <c r="A19">
        <f t="shared" si="0"/>
        <v>18</v>
      </c>
      <c r="B19" t="s">
        <v>512</v>
      </c>
      <c r="C19" s="21" t="s">
        <v>513</v>
      </c>
    </row>
    <row r="20" spans="1:3" x14ac:dyDescent="0.25">
      <c r="A20">
        <f t="shared" si="0"/>
        <v>19</v>
      </c>
      <c r="B20" t="s">
        <v>514</v>
      </c>
      <c r="C20" s="21" t="s">
        <v>515</v>
      </c>
    </row>
    <row r="21" spans="1:3" x14ac:dyDescent="0.25">
      <c r="A21">
        <f t="shared" si="0"/>
        <v>20</v>
      </c>
      <c r="B21" t="s">
        <v>516</v>
      </c>
      <c r="C21" s="21" t="s">
        <v>517</v>
      </c>
    </row>
    <row r="22" spans="1:3" x14ac:dyDescent="0.25">
      <c r="A22">
        <f t="shared" si="0"/>
        <v>21</v>
      </c>
      <c r="B22" t="s">
        <v>518</v>
      </c>
      <c r="C22" s="20" t="s">
        <v>519</v>
      </c>
    </row>
    <row r="23" spans="1:3" x14ac:dyDescent="0.25">
      <c r="A23">
        <f t="shared" si="0"/>
        <v>22</v>
      </c>
      <c r="B23" t="s">
        <v>520</v>
      </c>
      <c r="C23" s="21" t="s">
        <v>521</v>
      </c>
    </row>
    <row r="24" spans="1:3" x14ac:dyDescent="0.25">
      <c r="A24">
        <f t="shared" si="0"/>
        <v>23</v>
      </c>
      <c r="B24" t="s">
        <v>522</v>
      </c>
      <c r="C24" s="21" t="s">
        <v>523</v>
      </c>
    </row>
    <row r="25" spans="1:3" x14ac:dyDescent="0.25">
      <c r="A25">
        <f t="shared" si="0"/>
        <v>24</v>
      </c>
      <c r="B25" t="s">
        <v>524</v>
      </c>
      <c r="C25" s="21" t="s">
        <v>525</v>
      </c>
    </row>
    <row r="26" spans="1:3" x14ac:dyDescent="0.25">
      <c r="A26">
        <f t="shared" si="0"/>
        <v>25</v>
      </c>
      <c r="B26" t="s">
        <v>526</v>
      </c>
      <c r="C26" s="20" t="s">
        <v>527</v>
      </c>
    </row>
    <row r="27" spans="1:3" x14ac:dyDescent="0.25">
      <c r="A27">
        <f t="shared" si="0"/>
        <v>26</v>
      </c>
      <c r="B27" t="s">
        <v>528</v>
      </c>
      <c r="C27" s="21" t="s">
        <v>529</v>
      </c>
    </row>
    <row r="28" spans="1:3" x14ac:dyDescent="0.25">
      <c r="A28">
        <f t="shared" si="0"/>
        <v>27</v>
      </c>
      <c r="B28" t="s">
        <v>530</v>
      </c>
      <c r="C28" s="21" t="s">
        <v>531</v>
      </c>
    </row>
    <row r="29" spans="1:3" x14ac:dyDescent="0.25">
      <c r="A29">
        <f t="shared" si="0"/>
        <v>28</v>
      </c>
      <c r="B29" t="s">
        <v>532</v>
      </c>
      <c r="C29" s="21" t="s">
        <v>533</v>
      </c>
    </row>
    <row r="30" spans="1:3" x14ac:dyDescent="0.25">
      <c r="A30">
        <f t="shared" si="0"/>
        <v>29</v>
      </c>
      <c r="B30" t="s">
        <v>534</v>
      </c>
      <c r="C30" s="21" t="s">
        <v>535</v>
      </c>
    </row>
    <row r="31" spans="1:3" x14ac:dyDescent="0.25">
      <c r="A31">
        <f t="shared" si="0"/>
        <v>30</v>
      </c>
      <c r="B31" t="s">
        <v>536</v>
      </c>
      <c r="C31" s="21" t="s">
        <v>537</v>
      </c>
    </row>
    <row r="32" spans="1:3" x14ac:dyDescent="0.25">
      <c r="A32">
        <f t="shared" si="0"/>
        <v>31</v>
      </c>
      <c r="B32" t="s">
        <v>538</v>
      </c>
      <c r="C32" s="21" t="s">
        <v>539</v>
      </c>
    </row>
    <row r="33" spans="1:3" x14ac:dyDescent="0.25">
      <c r="A33">
        <f t="shared" si="0"/>
        <v>32</v>
      </c>
      <c r="B33" t="s">
        <v>540</v>
      </c>
      <c r="C33" s="20" t="s">
        <v>541</v>
      </c>
    </row>
    <row r="34" spans="1:3" x14ac:dyDescent="0.25">
      <c r="A34">
        <f t="shared" si="0"/>
        <v>33</v>
      </c>
      <c r="B34" t="s">
        <v>542</v>
      </c>
      <c r="C34" s="21" t="s">
        <v>543</v>
      </c>
    </row>
    <row r="35" spans="1:3" x14ac:dyDescent="0.25">
      <c r="A35">
        <f t="shared" si="0"/>
        <v>34</v>
      </c>
      <c r="B35" t="s">
        <v>544</v>
      </c>
      <c r="C35" s="21" t="s">
        <v>545</v>
      </c>
    </row>
    <row r="36" spans="1:3" x14ac:dyDescent="0.25">
      <c r="A36">
        <f t="shared" si="0"/>
        <v>35</v>
      </c>
      <c r="B36" t="s">
        <v>546</v>
      </c>
      <c r="C36" s="20" t="s">
        <v>547</v>
      </c>
    </row>
    <row r="37" spans="1:3" x14ac:dyDescent="0.25">
      <c r="A37">
        <f t="shared" si="0"/>
        <v>36</v>
      </c>
      <c r="B37" t="s">
        <v>548</v>
      </c>
      <c r="C37" s="21" t="s">
        <v>549</v>
      </c>
    </row>
  </sheetData>
  <conditionalFormatting sqref="B38:B1048576 B1">
    <cfRule type="duplicateValues" dxfId="0" priority="1"/>
  </conditionalFormatting>
  <hyperlinks>
    <hyperlink ref="C26" r:id="rId1"/>
    <hyperlink ref="C36" r:id="rId2"/>
    <hyperlink ref="C3" r:id="rId3"/>
    <hyperlink ref="C4" r:id="rId4"/>
    <hyperlink ref="C2" r:id="rId5"/>
    <hyperlink ref="C5" r:id="rId6"/>
    <hyperlink ref="C6" r:id="rId7"/>
    <hyperlink ref="C7" r:id="rId8"/>
    <hyperlink ref="C8" r:id="rId9"/>
    <hyperlink ref="C9" r:id="rId10"/>
    <hyperlink ref="C10" r:id="rId11"/>
    <hyperlink ref="C11" r:id="rId12"/>
    <hyperlink ref="C12" r:id="rId13"/>
    <hyperlink ref="C13" r:id="rId14"/>
    <hyperlink ref="C14" r:id="rId15"/>
    <hyperlink ref="C15" r:id="rId16"/>
    <hyperlink ref="C16" r:id="rId17"/>
    <hyperlink ref="C17" r:id="rId18"/>
    <hyperlink ref="C18" r:id="rId19"/>
    <hyperlink ref="C19" r:id="rId20"/>
    <hyperlink ref="C20" r:id="rId21"/>
    <hyperlink ref="C21" r:id="rId22"/>
    <hyperlink ref="C23" r:id="rId23"/>
    <hyperlink ref="C24" r:id="rId24"/>
    <hyperlink ref="C25" r:id="rId25"/>
    <hyperlink ref="C27" r:id="rId26" display="http://edge.pse.com.ph/"/>
    <hyperlink ref="C28" r:id="rId27"/>
    <hyperlink ref="C29" r:id="rId28"/>
    <hyperlink ref="C30" r:id="rId29"/>
    <hyperlink ref="C31" r:id="rId30"/>
    <hyperlink ref="C32" r:id="rId31"/>
    <hyperlink ref="C34" r:id="rId32"/>
    <hyperlink ref="C35" r:id="rId33"/>
    <hyperlink ref="C37" r:id="rId34"/>
    <hyperlink ref="C22" r:id="rId35"/>
    <hyperlink ref="C33" r:id="rId3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95"/>
  <sheetViews>
    <sheetView workbookViewId="0">
      <selection activeCell="G42" sqref="G42"/>
    </sheetView>
  </sheetViews>
  <sheetFormatPr defaultRowHeight="12.75" x14ac:dyDescent="0.2"/>
  <cols>
    <col min="1" max="1" width="2.42578125" style="33" customWidth="1"/>
    <col min="2" max="2" width="7.28515625" style="33" bestFit="1" customWidth="1"/>
    <col min="3" max="3" width="45.28515625" style="33" bestFit="1" customWidth="1"/>
    <col min="4" max="4" width="19.140625" style="33" bestFit="1" customWidth="1"/>
    <col min="5" max="5" width="2.140625" style="33" customWidth="1"/>
    <col min="6" max="6" width="7.28515625" style="45" bestFit="1" customWidth="1"/>
    <col min="7" max="7" width="43.5703125" style="51" bestFit="1" customWidth="1"/>
    <col min="8" max="8" width="19.140625" style="33" bestFit="1" customWidth="1"/>
    <col min="9" max="9" width="2.140625" style="33" customWidth="1"/>
    <col min="10" max="10" width="21.140625" style="33" bestFit="1" customWidth="1"/>
    <col min="11" max="16384" width="9.140625" style="33"/>
  </cols>
  <sheetData>
    <row r="1" spans="2:21" x14ac:dyDescent="0.2">
      <c r="B1" s="31" t="s">
        <v>625</v>
      </c>
      <c r="C1" s="31" t="s">
        <v>626</v>
      </c>
      <c r="D1" s="31" t="s">
        <v>627</v>
      </c>
      <c r="E1" s="32"/>
      <c r="F1" s="31" t="s">
        <v>625</v>
      </c>
      <c r="G1" s="31" t="s">
        <v>626</v>
      </c>
      <c r="H1" s="31" t="s">
        <v>627</v>
      </c>
    </row>
    <row r="2" spans="2:21" x14ac:dyDescent="0.2">
      <c r="B2" s="34">
        <v>1</v>
      </c>
      <c r="C2" s="35" t="s">
        <v>628</v>
      </c>
      <c r="E2" s="32"/>
      <c r="F2" s="34">
        <v>1</v>
      </c>
      <c r="G2" s="36" t="s">
        <v>629</v>
      </c>
      <c r="J2" s="33" t="s">
        <v>630</v>
      </c>
    </row>
    <row r="3" spans="2:21" x14ac:dyDescent="0.2">
      <c r="B3" s="37">
        <v>1.1000000000000001</v>
      </c>
      <c r="C3" s="38" t="s">
        <v>631</v>
      </c>
      <c r="E3" s="32"/>
      <c r="F3" s="37">
        <v>1.1000000000000001</v>
      </c>
      <c r="G3" s="39" t="s">
        <v>632</v>
      </c>
      <c r="H3" s="33" t="s">
        <v>633</v>
      </c>
      <c r="J3" s="33" t="s">
        <v>634</v>
      </c>
    </row>
    <row r="4" spans="2:21" x14ac:dyDescent="0.2">
      <c r="B4" s="39" t="s">
        <v>635</v>
      </c>
      <c r="C4" s="40" t="s">
        <v>636</v>
      </c>
      <c r="D4" s="33" t="s">
        <v>633</v>
      </c>
      <c r="E4" s="32"/>
      <c r="F4" s="37">
        <v>1.2</v>
      </c>
      <c r="G4" s="39" t="s">
        <v>637</v>
      </c>
      <c r="H4" s="33" t="s">
        <v>633</v>
      </c>
      <c r="J4" s="33" t="s">
        <v>638</v>
      </c>
    </row>
    <row r="5" spans="2:21" x14ac:dyDescent="0.2">
      <c r="B5" s="39" t="s">
        <v>639</v>
      </c>
      <c r="C5" s="40" t="s">
        <v>640</v>
      </c>
      <c r="D5" s="33" t="s">
        <v>633</v>
      </c>
      <c r="E5" s="32"/>
      <c r="F5" s="37">
        <v>1.3</v>
      </c>
      <c r="G5" s="39" t="s">
        <v>641</v>
      </c>
      <c r="H5" s="33" t="s">
        <v>633</v>
      </c>
      <c r="J5" s="33" t="s">
        <v>642</v>
      </c>
      <c r="O5" s="30"/>
      <c r="P5" s="30"/>
      <c r="Q5" s="41"/>
      <c r="R5" s="30"/>
      <c r="S5" s="30"/>
      <c r="T5" s="30"/>
      <c r="U5" s="30"/>
    </row>
    <row r="6" spans="2:21" x14ac:dyDescent="0.2">
      <c r="B6" s="37">
        <v>1.2</v>
      </c>
      <c r="C6" s="38" t="s">
        <v>643</v>
      </c>
      <c r="E6" s="32"/>
      <c r="F6" s="37">
        <v>1.4</v>
      </c>
      <c r="G6" s="39" t="s">
        <v>644</v>
      </c>
      <c r="H6" s="33" t="s">
        <v>633</v>
      </c>
      <c r="J6" s="33" t="s">
        <v>645</v>
      </c>
      <c r="O6" s="42" t="s">
        <v>646</v>
      </c>
      <c r="P6" s="42"/>
      <c r="Q6" s="41"/>
      <c r="R6" s="42" t="s">
        <v>647</v>
      </c>
      <c r="S6" s="42"/>
      <c r="T6" s="30"/>
      <c r="U6" s="43" t="s">
        <v>648</v>
      </c>
    </row>
    <row r="7" spans="2:21" x14ac:dyDescent="0.2">
      <c r="B7" s="39" t="s">
        <v>649</v>
      </c>
      <c r="C7" s="40" t="s">
        <v>650</v>
      </c>
      <c r="D7" s="33" t="s">
        <v>651</v>
      </c>
      <c r="E7" s="32"/>
      <c r="F7" s="37">
        <v>1.5</v>
      </c>
      <c r="G7" s="39" t="s">
        <v>652</v>
      </c>
      <c r="H7" s="33" t="s">
        <v>633</v>
      </c>
      <c r="O7" s="44" t="s">
        <v>653</v>
      </c>
      <c r="P7" s="30" t="s">
        <v>654</v>
      </c>
      <c r="Q7" s="41"/>
      <c r="R7" s="30"/>
      <c r="S7" s="30" t="s">
        <v>655</v>
      </c>
      <c r="T7" s="30"/>
      <c r="U7" s="43" t="s">
        <v>656</v>
      </c>
    </row>
    <row r="8" spans="2:21" x14ac:dyDescent="0.2">
      <c r="B8" s="39" t="s">
        <v>657</v>
      </c>
      <c r="C8" s="40" t="s">
        <v>658</v>
      </c>
      <c r="D8" s="33" t="s">
        <v>651</v>
      </c>
      <c r="E8" s="32"/>
      <c r="F8" s="37">
        <v>1.6</v>
      </c>
      <c r="G8" s="39" t="s">
        <v>659</v>
      </c>
      <c r="H8" s="33" t="s">
        <v>633</v>
      </c>
      <c r="O8" s="30"/>
      <c r="P8" s="30" t="s">
        <v>660</v>
      </c>
      <c r="Q8" s="41"/>
      <c r="R8" s="30"/>
      <c r="S8" s="30" t="s">
        <v>661</v>
      </c>
      <c r="T8" s="30"/>
      <c r="U8" s="43" t="s">
        <v>662</v>
      </c>
    </row>
    <row r="9" spans="2:21" x14ac:dyDescent="0.2">
      <c r="B9" s="45"/>
      <c r="E9" s="32"/>
      <c r="F9" s="34">
        <v>2</v>
      </c>
      <c r="G9" s="36" t="s">
        <v>663</v>
      </c>
      <c r="O9" s="30"/>
      <c r="P9" s="30" t="s">
        <v>664</v>
      </c>
      <c r="Q9" s="41"/>
      <c r="R9" s="30"/>
      <c r="S9" s="30" t="s">
        <v>665</v>
      </c>
      <c r="T9" s="30"/>
      <c r="U9" s="43" t="s">
        <v>666</v>
      </c>
    </row>
    <row r="10" spans="2:21" x14ac:dyDescent="0.2">
      <c r="B10" s="45"/>
      <c r="E10" s="32"/>
      <c r="F10" s="37">
        <v>2.1</v>
      </c>
      <c r="G10" s="39" t="s">
        <v>667</v>
      </c>
      <c r="H10" s="33" t="s">
        <v>633</v>
      </c>
      <c r="O10" s="30"/>
      <c r="P10" s="30" t="s">
        <v>668</v>
      </c>
      <c r="Q10" s="41"/>
      <c r="R10" s="30"/>
      <c r="S10" s="30" t="s">
        <v>669</v>
      </c>
      <c r="T10" s="30"/>
      <c r="U10" s="30"/>
    </row>
    <row r="11" spans="2:21" x14ac:dyDescent="0.2">
      <c r="B11" s="45"/>
      <c r="E11" s="32"/>
      <c r="F11" s="37">
        <v>2.2000000000000002</v>
      </c>
      <c r="G11" s="39" t="s">
        <v>670</v>
      </c>
      <c r="O11" s="30"/>
      <c r="P11" s="30" t="s">
        <v>671</v>
      </c>
      <c r="Q11" s="41"/>
      <c r="R11" s="30"/>
      <c r="S11" s="30"/>
      <c r="T11" s="30"/>
      <c r="U11" s="30"/>
    </row>
    <row r="12" spans="2:21" x14ac:dyDescent="0.2">
      <c r="B12" s="45"/>
      <c r="E12" s="32"/>
      <c r="F12" s="37">
        <v>2.2999999999999998</v>
      </c>
      <c r="G12" s="39" t="s">
        <v>672</v>
      </c>
      <c r="O12" s="30"/>
      <c r="P12" s="30" t="s">
        <v>673</v>
      </c>
      <c r="Q12" s="41"/>
      <c r="R12" s="30"/>
      <c r="S12" s="30"/>
      <c r="T12" s="30"/>
      <c r="U12" s="30"/>
    </row>
    <row r="13" spans="2:21" x14ac:dyDescent="0.2">
      <c r="B13" s="45"/>
      <c r="E13" s="32"/>
      <c r="F13" s="37">
        <v>2.4</v>
      </c>
      <c r="G13" s="39" t="s">
        <v>674</v>
      </c>
      <c r="O13" s="30"/>
      <c r="P13" s="30"/>
      <c r="Q13" s="41"/>
      <c r="R13" s="30"/>
      <c r="S13" s="30"/>
      <c r="T13" s="30"/>
      <c r="U13" s="30"/>
    </row>
    <row r="14" spans="2:21" x14ac:dyDescent="0.2">
      <c r="B14" s="45"/>
      <c r="E14" s="32"/>
      <c r="F14" s="37">
        <v>2.5</v>
      </c>
      <c r="G14" s="39" t="s">
        <v>675</v>
      </c>
      <c r="O14" s="30"/>
      <c r="P14" s="30"/>
      <c r="Q14" s="41"/>
      <c r="R14" s="30"/>
      <c r="S14" s="30"/>
      <c r="T14" s="30"/>
      <c r="U14" s="30"/>
    </row>
    <row r="15" spans="2:21" x14ac:dyDescent="0.2">
      <c r="B15" s="45"/>
      <c r="E15" s="32"/>
      <c r="F15" s="37">
        <v>2.6</v>
      </c>
      <c r="G15" s="39" t="s">
        <v>676</v>
      </c>
      <c r="O15" s="44" t="s">
        <v>677</v>
      </c>
      <c r="P15" s="30" t="s">
        <v>678</v>
      </c>
      <c r="Q15" s="41"/>
      <c r="R15" s="30"/>
      <c r="S15" s="30"/>
      <c r="T15" s="30"/>
      <c r="U15" s="30"/>
    </row>
    <row r="16" spans="2:21" x14ac:dyDescent="0.2">
      <c r="B16" s="45"/>
      <c r="E16" s="32"/>
      <c r="F16" s="37">
        <v>2.7</v>
      </c>
      <c r="G16" s="39" t="s">
        <v>679</v>
      </c>
      <c r="O16" s="30"/>
      <c r="P16" s="30" t="s">
        <v>680</v>
      </c>
      <c r="Q16" s="41"/>
      <c r="R16" s="30"/>
      <c r="S16" s="30"/>
      <c r="T16" s="30"/>
      <c r="U16" s="30"/>
    </row>
    <row r="17" spans="2:21" x14ac:dyDescent="0.2">
      <c r="B17" s="45"/>
      <c r="E17" s="32"/>
      <c r="F17" s="37">
        <v>2.8</v>
      </c>
      <c r="G17" s="39" t="s">
        <v>681</v>
      </c>
      <c r="O17" s="30"/>
      <c r="P17" s="30" t="s">
        <v>682</v>
      </c>
      <c r="Q17" s="41"/>
      <c r="R17" s="30"/>
      <c r="S17" s="30"/>
      <c r="T17" s="30"/>
      <c r="U17" s="30"/>
    </row>
    <row r="18" spans="2:21" x14ac:dyDescent="0.2">
      <c r="B18" s="45"/>
      <c r="E18" s="32"/>
      <c r="F18" s="34">
        <v>3</v>
      </c>
      <c r="G18" s="36" t="s">
        <v>683</v>
      </c>
      <c r="O18" s="30"/>
      <c r="P18" s="30" t="s">
        <v>684</v>
      </c>
      <c r="Q18" s="41"/>
      <c r="R18" s="30"/>
      <c r="S18" s="30"/>
      <c r="T18" s="30"/>
      <c r="U18" s="30"/>
    </row>
    <row r="19" spans="2:21" x14ac:dyDescent="0.2">
      <c r="B19" s="45"/>
      <c r="E19" s="32"/>
      <c r="F19" s="37">
        <v>3.1</v>
      </c>
      <c r="G19" s="39" t="s">
        <v>685</v>
      </c>
      <c r="H19" s="33" t="s">
        <v>651</v>
      </c>
      <c r="O19" s="30"/>
      <c r="P19" s="30" t="s">
        <v>686</v>
      </c>
      <c r="Q19" s="41"/>
      <c r="R19" s="30"/>
      <c r="S19" s="30"/>
      <c r="T19" s="30"/>
      <c r="U19" s="30"/>
    </row>
    <row r="20" spans="2:21" x14ac:dyDescent="0.2">
      <c r="B20" s="45"/>
      <c r="E20" s="32"/>
      <c r="F20" s="37">
        <v>3.2</v>
      </c>
      <c r="G20" s="39" t="s">
        <v>650</v>
      </c>
      <c r="H20" s="33" t="s">
        <v>651</v>
      </c>
      <c r="O20" s="30"/>
      <c r="P20" s="30" t="s">
        <v>687</v>
      </c>
      <c r="Q20" s="41"/>
      <c r="R20" s="30"/>
      <c r="S20" s="30"/>
      <c r="T20" s="30"/>
      <c r="U20" s="30"/>
    </row>
    <row r="21" spans="2:21" x14ac:dyDescent="0.2">
      <c r="B21" s="45"/>
      <c r="E21" s="32"/>
      <c r="F21" s="34">
        <v>4</v>
      </c>
      <c r="G21" s="36" t="s">
        <v>688</v>
      </c>
      <c r="O21" s="30"/>
      <c r="P21" s="30" t="s">
        <v>689</v>
      </c>
      <c r="Q21" s="41"/>
      <c r="R21" s="30"/>
      <c r="S21" s="30"/>
      <c r="T21" s="30"/>
      <c r="U21" s="30"/>
    </row>
    <row r="22" spans="2:21" x14ac:dyDescent="0.2">
      <c r="B22" s="45"/>
      <c r="E22" s="32"/>
      <c r="F22" s="37">
        <v>4.0999999999999996</v>
      </c>
      <c r="G22" s="39" t="s">
        <v>690</v>
      </c>
      <c r="H22" s="33" t="s">
        <v>651</v>
      </c>
      <c r="O22" s="30"/>
      <c r="P22" s="30" t="s">
        <v>691</v>
      </c>
      <c r="Q22" s="41"/>
      <c r="R22" s="30"/>
      <c r="S22" s="30"/>
      <c r="T22" s="30"/>
      <c r="U22" s="30"/>
    </row>
    <row r="23" spans="2:21" x14ac:dyDescent="0.2">
      <c r="B23" s="45"/>
      <c r="E23" s="32"/>
      <c r="F23" s="37">
        <v>4.2</v>
      </c>
      <c r="G23" s="39" t="s">
        <v>692</v>
      </c>
      <c r="H23" s="33" t="s">
        <v>651</v>
      </c>
      <c r="O23" s="30"/>
      <c r="P23" s="30" t="s">
        <v>693</v>
      </c>
      <c r="Q23" s="41"/>
      <c r="R23" s="30"/>
      <c r="S23" s="30"/>
      <c r="T23" s="30"/>
      <c r="U23" s="30"/>
    </row>
    <row r="24" spans="2:21" x14ac:dyDescent="0.2">
      <c r="B24" s="45"/>
      <c r="E24" s="32"/>
      <c r="F24" s="37">
        <v>4.3</v>
      </c>
      <c r="G24" s="39" t="s">
        <v>694</v>
      </c>
      <c r="H24" s="33" t="s">
        <v>651</v>
      </c>
      <c r="O24" s="30"/>
      <c r="P24" s="30"/>
      <c r="Q24" s="41"/>
      <c r="R24" s="30"/>
      <c r="S24" s="30"/>
      <c r="T24" s="30"/>
      <c r="U24" s="30"/>
    </row>
    <row r="25" spans="2:21" x14ac:dyDescent="0.2">
      <c r="B25" s="45"/>
      <c r="E25" s="32"/>
      <c r="F25" s="37">
        <v>4.4000000000000004</v>
      </c>
      <c r="G25" s="39" t="s">
        <v>695</v>
      </c>
      <c r="H25" s="33" t="s">
        <v>651</v>
      </c>
      <c r="O25" s="30"/>
      <c r="P25" s="30"/>
      <c r="Q25" s="41"/>
      <c r="R25" s="30"/>
      <c r="S25" s="30"/>
      <c r="T25" s="30"/>
      <c r="U25" s="30"/>
    </row>
    <row r="26" spans="2:21" x14ac:dyDescent="0.2">
      <c r="B26" s="45"/>
      <c r="E26" s="32"/>
      <c r="F26" s="37">
        <v>4.5</v>
      </c>
      <c r="G26" s="39" t="s">
        <v>696</v>
      </c>
      <c r="H26" s="33" t="s">
        <v>651</v>
      </c>
      <c r="O26" s="44" t="s">
        <v>697</v>
      </c>
      <c r="P26" s="30" t="s">
        <v>698</v>
      </c>
      <c r="Q26" s="41"/>
      <c r="R26" s="30"/>
      <c r="S26" s="30"/>
      <c r="T26" s="30"/>
      <c r="U26" s="30"/>
    </row>
    <row r="27" spans="2:21" x14ac:dyDescent="0.2">
      <c r="B27" s="45"/>
      <c r="E27" s="32"/>
      <c r="F27" s="37">
        <v>4.5999999999999996</v>
      </c>
      <c r="G27" s="39" t="s">
        <v>699</v>
      </c>
      <c r="H27" s="33" t="s">
        <v>651</v>
      </c>
      <c r="O27" s="30"/>
      <c r="P27" s="30" t="s">
        <v>700</v>
      </c>
      <c r="Q27" s="41"/>
      <c r="R27" s="30"/>
      <c r="S27" s="30"/>
      <c r="T27" s="30"/>
      <c r="U27" s="30"/>
    </row>
    <row r="28" spans="2:21" x14ac:dyDescent="0.2">
      <c r="B28" s="45"/>
      <c r="E28" s="32"/>
      <c r="F28" s="34">
        <v>5</v>
      </c>
      <c r="G28" s="46" t="s">
        <v>701</v>
      </c>
      <c r="O28" s="30"/>
      <c r="P28" s="30" t="s">
        <v>702</v>
      </c>
      <c r="Q28" s="41"/>
      <c r="R28" s="30"/>
      <c r="S28" s="30"/>
      <c r="T28" s="30"/>
      <c r="U28" s="30"/>
    </row>
    <row r="29" spans="2:21" x14ac:dyDescent="0.2">
      <c r="B29" s="45"/>
      <c r="E29" s="32"/>
      <c r="F29" s="37">
        <v>5.0999999999999996</v>
      </c>
      <c r="G29" s="39" t="s">
        <v>703</v>
      </c>
    </row>
    <row r="30" spans="2:21" x14ac:dyDescent="0.2">
      <c r="B30" s="45"/>
      <c r="E30" s="32"/>
      <c r="F30" s="37">
        <v>5.2</v>
      </c>
      <c r="G30" s="39" t="s">
        <v>704</v>
      </c>
    </row>
    <row r="31" spans="2:21" x14ac:dyDescent="0.2">
      <c r="B31" s="45"/>
      <c r="E31" s="32"/>
      <c r="F31" s="34">
        <v>6</v>
      </c>
      <c r="G31" s="46" t="s">
        <v>705</v>
      </c>
    </row>
    <row r="32" spans="2:21" x14ac:dyDescent="0.2">
      <c r="B32" s="45"/>
      <c r="E32" s="32"/>
      <c r="F32" s="37">
        <v>6.1</v>
      </c>
      <c r="G32" s="39" t="s">
        <v>706</v>
      </c>
    </row>
    <row r="33" spans="2:19" x14ac:dyDescent="0.2">
      <c r="B33" s="45"/>
      <c r="E33" s="32"/>
      <c r="F33" s="37">
        <v>6.2</v>
      </c>
      <c r="G33" s="39" t="s">
        <v>707</v>
      </c>
    </row>
    <row r="34" spans="2:19" x14ac:dyDescent="0.2">
      <c r="B34" s="45"/>
      <c r="E34" s="32"/>
      <c r="F34" s="37">
        <v>6.3</v>
      </c>
      <c r="G34" s="40" t="s">
        <v>708</v>
      </c>
    </row>
    <row r="35" spans="2:19" x14ac:dyDescent="0.2">
      <c r="B35" s="45"/>
      <c r="E35" s="32"/>
      <c r="F35" s="37">
        <v>6.4</v>
      </c>
      <c r="G35" s="40" t="s">
        <v>709</v>
      </c>
      <c r="O35" s="47" t="s">
        <v>710</v>
      </c>
      <c r="P35" s="48" t="s">
        <v>711</v>
      </c>
      <c r="Q35" s="49"/>
      <c r="R35" s="49"/>
      <c r="S35" s="48" t="s">
        <v>712</v>
      </c>
    </row>
    <row r="36" spans="2:19" x14ac:dyDescent="0.2">
      <c r="E36" s="32"/>
      <c r="F36" s="34">
        <v>7</v>
      </c>
      <c r="G36" s="46" t="s">
        <v>713</v>
      </c>
      <c r="O36" s="47"/>
      <c r="P36" s="48" t="s">
        <v>714</v>
      </c>
      <c r="Q36" s="49"/>
      <c r="R36" s="49"/>
      <c r="S36" s="48" t="s">
        <v>715</v>
      </c>
    </row>
    <row r="37" spans="2:19" x14ac:dyDescent="0.2">
      <c r="E37" s="32"/>
      <c r="F37" s="37">
        <v>7.1</v>
      </c>
      <c r="G37" s="39" t="s">
        <v>716</v>
      </c>
      <c r="O37" s="47" t="s">
        <v>717</v>
      </c>
      <c r="P37" s="48" t="s">
        <v>718</v>
      </c>
      <c r="Q37" s="49"/>
      <c r="R37" s="49"/>
      <c r="S37" s="48" t="s">
        <v>719</v>
      </c>
    </row>
    <row r="38" spans="2:19" x14ac:dyDescent="0.2">
      <c r="E38" s="32"/>
      <c r="F38" s="37">
        <v>7.2</v>
      </c>
      <c r="G38" s="39" t="s">
        <v>720</v>
      </c>
      <c r="O38" s="47"/>
      <c r="P38" s="48" t="s">
        <v>721</v>
      </c>
      <c r="Q38" s="49"/>
      <c r="R38" s="49"/>
      <c r="S38" s="48" t="s">
        <v>722</v>
      </c>
    </row>
    <row r="39" spans="2:19" x14ac:dyDescent="0.2">
      <c r="E39" s="32"/>
      <c r="F39" s="34">
        <v>8</v>
      </c>
      <c r="G39" s="46" t="s">
        <v>723</v>
      </c>
      <c r="O39" s="47"/>
      <c r="P39" s="48" t="s">
        <v>724</v>
      </c>
      <c r="Q39" s="49"/>
      <c r="R39" s="49"/>
      <c r="S39" s="48" t="s">
        <v>725</v>
      </c>
    </row>
    <row r="40" spans="2:19" x14ac:dyDescent="0.2">
      <c r="E40" s="32"/>
      <c r="F40" s="37">
        <v>8.1</v>
      </c>
      <c r="G40" s="39" t="s">
        <v>726</v>
      </c>
      <c r="O40" s="47"/>
      <c r="P40" s="48" t="s">
        <v>727</v>
      </c>
      <c r="Q40" s="49"/>
      <c r="R40" s="49"/>
      <c r="S40" s="48" t="s">
        <v>728</v>
      </c>
    </row>
    <row r="41" spans="2:19" x14ac:dyDescent="0.2">
      <c r="E41" s="32"/>
      <c r="F41" s="37">
        <v>8.1999999999999993</v>
      </c>
      <c r="G41" s="39" t="s">
        <v>681</v>
      </c>
      <c r="O41" s="47"/>
      <c r="P41" s="48" t="s">
        <v>729</v>
      </c>
      <c r="Q41" s="49"/>
      <c r="R41" s="49"/>
      <c r="S41" s="48" t="s">
        <v>730</v>
      </c>
    </row>
    <row r="42" spans="2:19" x14ac:dyDescent="0.2">
      <c r="E42" s="32"/>
      <c r="F42" s="37">
        <v>8.3000000000000007</v>
      </c>
      <c r="G42" s="39" t="s">
        <v>731</v>
      </c>
      <c r="O42" s="47" t="s">
        <v>732</v>
      </c>
      <c r="P42" s="48" t="s">
        <v>733</v>
      </c>
      <c r="Q42" s="49"/>
      <c r="R42" s="49"/>
      <c r="S42" s="48" t="s">
        <v>734</v>
      </c>
    </row>
    <row r="43" spans="2:19" x14ac:dyDescent="0.2">
      <c r="E43" s="32"/>
      <c r="F43" s="34">
        <v>9</v>
      </c>
      <c r="G43" s="46" t="s">
        <v>735</v>
      </c>
      <c r="O43" s="47"/>
      <c r="P43" s="48" t="s">
        <v>736</v>
      </c>
      <c r="Q43" s="49"/>
      <c r="R43" s="49"/>
      <c r="S43" s="48" t="s">
        <v>737</v>
      </c>
    </row>
    <row r="44" spans="2:19" x14ac:dyDescent="0.2">
      <c r="E44" s="32"/>
      <c r="F44" s="37" t="s">
        <v>738</v>
      </c>
      <c r="G44" s="50" t="s">
        <v>739</v>
      </c>
      <c r="O44" s="47"/>
      <c r="P44" s="48" t="s">
        <v>740</v>
      </c>
      <c r="Q44" s="49"/>
      <c r="R44" s="49"/>
      <c r="S44" s="48" t="s">
        <v>741</v>
      </c>
    </row>
    <row r="45" spans="2:19" x14ac:dyDescent="0.2">
      <c r="E45" s="32"/>
      <c r="F45" s="37">
        <v>9.1999999999999993</v>
      </c>
      <c r="G45" s="50" t="s">
        <v>742</v>
      </c>
      <c r="O45" s="47"/>
      <c r="P45" s="48" t="s">
        <v>743</v>
      </c>
      <c r="Q45" s="49"/>
      <c r="R45" s="49"/>
      <c r="S45" s="48" t="s">
        <v>744</v>
      </c>
    </row>
    <row r="46" spans="2:19" x14ac:dyDescent="0.2">
      <c r="E46" s="32"/>
      <c r="F46" s="34">
        <v>10</v>
      </c>
      <c r="G46" s="36" t="s">
        <v>745</v>
      </c>
      <c r="O46" s="47" t="s">
        <v>746</v>
      </c>
      <c r="P46" s="48" t="s">
        <v>747</v>
      </c>
      <c r="Q46" s="49"/>
      <c r="R46" s="49"/>
      <c r="S46" s="48" t="s">
        <v>748</v>
      </c>
    </row>
    <row r="47" spans="2:19" x14ac:dyDescent="0.2">
      <c r="E47" s="32"/>
      <c r="O47" s="47"/>
      <c r="P47" s="48" t="s">
        <v>749</v>
      </c>
      <c r="Q47" s="49"/>
      <c r="R47" s="49"/>
      <c r="S47" s="48" t="s">
        <v>750</v>
      </c>
    </row>
    <row r="48" spans="2:19" x14ac:dyDescent="0.2">
      <c r="E48" s="32"/>
      <c r="O48" s="47"/>
      <c r="P48" s="48" t="s">
        <v>751</v>
      </c>
      <c r="Q48" s="49"/>
      <c r="R48" s="49"/>
      <c r="S48" s="49"/>
    </row>
    <row r="49" spans="5:19" x14ac:dyDescent="0.2">
      <c r="E49" s="32"/>
      <c r="O49" s="47"/>
      <c r="P49" s="48" t="s">
        <v>752</v>
      </c>
      <c r="Q49" s="49"/>
      <c r="R49" s="49"/>
      <c r="S49" s="49"/>
    </row>
    <row r="50" spans="5:19" x14ac:dyDescent="0.2">
      <c r="E50" s="32"/>
      <c r="O50" s="47"/>
      <c r="P50" s="48" t="s">
        <v>753</v>
      </c>
      <c r="Q50" s="49"/>
      <c r="R50" s="49"/>
      <c r="S50" s="49"/>
    </row>
    <row r="51" spans="5:19" x14ac:dyDescent="0.2">
      <c r="E51" s="32"/>
      <c r="O51" s="47" t="s">
        <v>754</v>
      </c>
      <c r="P51" s="48" t="s">
        <v>755</v>
      </c>
      <c r="Q51" s="49"/>
      <c r="R51" s="49"/>
      <c r="S51" s="49"/>
    </row>
    <row r="52" spans="5:19" x14ac:dyDescent="0.2">
      <c r="E52" s="32"/>
      <c r="O52" s="47"/>
      <c r="P52" s="48" t="s">
        <v>756</v>
      </c>
      <c r="Q52" s="49"/>
      <c r="R52" s="49"/>
      <c r="S52" s="49"/>
    </row>
    <row r="53" spans="5:19" x14ac:dyDescent="0.2">
      <c r="E53" s="32"/>
      <c r="O53" s="47"/>
      <c r="P53" s="48" t="s">
        <v>757</v>
      </c>
      <c r="Q53" s="49"/>
      <c r="R53" s="49"/>
      <c r="S53" s="49"/>
    </row>
    <row r="54" spans="5:19" x14ac:dyDescent="0.2">
      <c r="E54" s="32"/>
      <c r="O54" s="47"/>
      <c r="P54" s="48" t="s">
        <v>758</v>
      </c>
      <c r="Q54" s="49"/>
      <c r="R54" s="49"/>
      <c r="S54" s="49"/>
    </row>
    <row r="55" spans="5:19" x14ac:dyDescent="0.2">
      <c r="E55" s="32"/>
      <c r="O55" s="47"/>
      <c r="P55" s="48" t="s">
        <v>759</v>
      </c>
      <c r="Q55" s="49"/>
      <c r="R55" s="49"/>
      <c r="S55" s="49"/>
    </row>
    <row r="56" spans="5:19" x14ac:dyDescent="0.2">
      <c r="E56" s="32"/>
      <c r="O56" s="47"/>
      <c r="P56" s="48" t="s">
        <v>760</v>
      </c>
      <c r="Q56" s="49"/>
      <c r="R56" s="49"/>
      <c r="S56" s="49"/>
    </row>
    <row r="57" spans="5:19" x14ac:dyDescent="0.2">
      <c r="E57" s="32"/>
      <c r="O57" s="47" t="s">
        <v>761</v>
      </c>
      <c r="P57" s="48" t="s">
        <v>762</v>
      </c>
      <c r="Q57" s="49"/>
      <c r="R57" s="49"/>
      <c r="S57" s="49"/>
    </row>
    <row r="58" spans="5:19" x14ac:dyDescent="0.2">
      <c r="E58" s="32"/>
      <c r="O58" s="47"/>
      <c r="P58" s="48" t="s">
        <v>763</v>
      </c>
      <c r="Q58" s="49"/>
      <c r="R58" s="49"/>
      <c r="S58" s="49"/>
    </row>
    <row r="59" spans="5:19" x14ac:dyDescent="0.2">
      <c r="E59" s="32"/>
      <c r="O59" s="47"/>
      <c r="P59" s="48" t="s">
        <v>764</v>
      </c>
      <c r="Q59" s="49"/>
      <c r="R59" s="49"/>
      <c r="S59" s="49"/>
    </row>
    <row r="60" spans="5:19" x14ac:dyDescent="0.2">
      <c r="E60" s="32"/>
      <c r="O60" s="47"/>
      <c r="P60" s="48" t="s">
        <v>765</v>
      </c>
      <c r="Q60" s="49"/>
      <c r="R60" s="49"/>
      <c r="S60" s="49"/>
    </row>
    <row r="61" spans="5:19" x14ac:dyDescent="0.2">
      <c r="E61" s="32"/>
      <c r="O61" s="47" t="s">
        <v>766</v>
      </c>
      <c r="P61" s="48" t="s">
        <v>767</v>
      </c>
      <c r="Q61" s="49"/>
      <c r="R61" s="49"/>
      <c r="S61" s="49"/>
    </row>
    <row r="62" spans="5:19" x14ac:dyDescent="0.2">
      <c r="E62" s="32"/>
      <c r="O62" s="47"/>
      <c r="P62" s="48" t="s">
        <v>768</v>
      </c>
      <c r="Q62" s="49"/>
      <c r="R62" s="49"/>
      <c r="S62" s="49"/>
    </row>
    <row r="63" spans="5:19" x14ac:dyDescent="0.2">
      <c r="E63" s="32"/>
      <c r="O63" s="47"/>
      <c r="P63" s="48" t="s">
        <v>769</v>
      </c>
      <c r="Q63" s="49"/>
      <c r="R63" s="49"/>
      <c r="S63" s="49"/>
    </row>
    <row r="64" spans="5:19" x14ac:dyDescent="0.2">
      <c r="O64" s="47"/>
      <c r="P64" s="48" t="s">
        <v>770</v>
      </c>
      <c r="Q64" s="49"/>
      <c r="R64" s="49"/>
      <c r="S64" s="49"/>
    </row>
    <row r="65" spans="3:30" x14ac:dyDescent="0.2">
      <c r="O65" s="47"/>
      <c r="P65" s="48" t="s">
        <v>771</v>
      </c>
      <c r="Q65" s="49"/>
      <c r="R65" s="49"/>
      <c r="S65" s="49"/>
    </row>
    <row r="66" spans="3:30" x14ac:dyDescent="0.2">
      <c r="O66" s="47"/>
      <c r="P66" s="48" t="s">
        <v>772</v>
      </c>
      <c r="Q66" s="49"/>
      <c r="R66" s="49"/>
      <c r="S66" s="49"/>
    </row>
    <row r="67" spans="3:30" x14ac:dyDescent="0.2">
      <c r="O67" s="47" t="s">
        <v>773</v>
      </c>
      <c r="P67" s="48" t="s">
        <v>774</v>
      </c>
      <c r="Q67" s="49"/>
      <c r="R67" s="49"/>
      <c r="S67" s="49"/>
    </row>
    <row r="68" spans="3:30" x14ac:dyDescent="0.2">
      <c r="O68" s="47"/>
      <c r="P68" s="48" t="s">
        <v>775</v>
      </c>
      <c r="Q68" s="49"/>
      <c r="R68" s="49"/>
      <c r="S68" s="49"/>
    </row>
    <row r="69" spans="3:30" x14ac:dyDescent="0.2">
      <c r="O69" s="47"/>
      <c r="P69" s="48" t="s">
        <v>776</v>
      </c>
      <c r="Q69" s="49"/>
      <c r="R69" s="49"/>
      <c r="S69" s="49"/>
    </row>
    <row r="70" spans="3:30" x14ac:dyDescent="0.2">
      <c r="O70" s="47"/>
      <c r="P70" s="48" t="s">
        <v>777</v>
      </c>
      <c r="Q70" s="49"/>
      <c r="R70" s="49"/>
      <c r="S70" s="49"/>
    </row>
    <row r="71" spans="3:30" x14ac:dyDescent="0.2">
      <c r="O71" s="47" t="s">
        <v>778</v>
      </c>
      <c r="P71" s="48" t="s">
        <v>779</v>
      </c>
      <c r="Q71" s="49"/>
      <c r="R71" s="49"/>
      <c r="S71" s="49"/>
    </row>
    <row r="72" spans="3:30" x14ac:dyDescent="0.2">
      <c r="O72" s="47"/>
      <c r="P72" s="48" t="s">
        <v>780</v>
      </c>
      <c r="Q72" s="49"/>
      <c r="R72" s="49"/>
      <c r="S72" s="49"/>
    </row>
    <row r="73" spans="3:30" x14ac:dyDescent="0.2">
      <c r="O73" s="47"/>
      <c r="P73" s="48" t="s">
        <v>781</v>
      </c>
      <c r="Q73" s="49"/>
      <c r="R73" s="49"/>
      <c r="S73" s="49"/>
    </row>
    <row r="74" spans="3:30" x14ac:dyDescent="0.2">
      <c r="O74" s="47"/>
      <c r="P74" s="48" t="s">
        <v>782</v>
      </c>
      <c r="Q74" s="49"/>
      <c r="R74" s="49"/>
      <c r="S74" s="49"/>
    </row>
    <row r="78" spans="3:30" x14ac:dyDescent="0.2">
      <c r="C78" s="33" t="s">
        <v>783</v>
      </c>
    </row>
    <row r="79" spans="3:30" x14ac:dyDescent="0.2">
      <c r="C79" s="43" t="s">
        <v>784</v>
      </c>
      <c r="D79" s="30"/>
      <c r="E79" s="30"/>
      <c r="F79" s="30"/>
      <c r="G79" s="30"/>
      <c r="H79" s="30"/>
      <c r="I79" s="43" t="s">
        <v>785</v>
      </c>
      <c r="J79" s="30" t="s">
        <v>786</v>
      </c>
      <c r="K79" s="30"/>
      <c r="L79" s="30"/>
      <c r="M79" s="30"/>
      <c r="N79" s="30"/>
      <c r="O79" s="30"/>
      <c r="P79" s="30"/>
      <c r="Q79" s="30"/>
      <c r="R79" s="30"/>
      <c r="S79" s="30"/>
      <c r="T79" s="30"/>
      <c r="U79" s="30"/>
      <c r="V79" s="52" t="s">
        <v>787</v>
      </c>
      <c r="W79" s="52" t="s">
        <v>788</v>
      </c>
      <c r="X79" s="30"/>
      <c r="Y79" s="30"/>
      <c r="Z79" s="30"/>
      <c r="AA79" s="30"/>
      <c r="AB79" s="30"/>
      <c r="AC79" s="30"/>
      <c r="AD79" s="30"/>
    </row>
    <row r="80" spans="3:30" x14ac:dyDescent="0.2">
      <c r="C80" s="30" t="s">
        <v>789</v>
      </c>
      <c r="D80" s="30"/>
      <c r="E80" s="30"/>
      <c r="F80" s="30"/>
      <c r="G80" s="30"/>
      <c r="H80" s="30"/>
      <c r="I80" s="30"/>
      <c r="J80" s="30"/>
      <c r="K80" s="30"/>
      <c r="L80" s="30"/>
      <c r="M80" s="30"/>
      <c r="N80" s="30"/>
      <c r="O80" s="30"/>
      <c r="P80" s="30"/>
      <c r="Q80" s="30"/>
      <c r="R80" s="30"/>
      <c r="S80" s="30"/>
      <c r="T80" s="30"/>
      <c r="U80" s="30"/>
      <c r="V80" s="53" t="s">
        <v>790</v>
      </c>
      <c r="W80" s="30" t="s">
        <v>791</v>
      </c>
      <c r="X80" s="30"/>
      <c r="Y80" s="30"/>
      <c r="Z80" s="30"/>
      <c r="AA80" s="30"/>
      <c r="AB80" s="30"/>
      <c r="AC80" s="30"/>
      <c r="AD80" s="30"/>
    </row>
    <row r="81" spans="3:30" x14ac:dyDescent="0.2">
      <c r="C81" s="30" t="s">
        <v>792</v>
      </c>
      <c r="D81" s="30" t="s">
        <v>793</v>
      </c>
      <c r="E81" s="30"/>
      <c r="F81" s="30"/>
      <c r="G81" s="30"/>
      <c r="H81" s="30"/>
      <c r="I81" s="30"/>
      <c r="J81" s="30"/>
      <c r="K81" s="30"/>
      <c r="L81" s="30"/>
      <c r="M81" s="30"/>
      <c r="N81" s="30"/>
      <c r="O81" s="30"/>
      <c r="P81" s="30"/>
      <c r="Q81" s="30"/>
      <c r="R81" s="30"/>
      <c r="S81" s="30"/>
      <c r="T81" s="30"/>
      <c r="U81" s="30"/>
      <c r="V81" s="53" t="s">
        <v>794</v>
      </c>
      <c r="W81" s="30"/>
      <c r="X81" s="30"/>
      <c r="Y81" s="30"/>
      <c r="Z81" s="30"/>
      <c r="AA81" s="30"/>
      <c r="AB81" s="30"/>
      <c r="AC81" s="30"/>
      <c r="AD81" s="30"/>
    </row>
    <row r="82" spans="3:30" x14ac:dyDescent="0.2">
      <c r="C82" s="30"/>
      <c r="D82" s="30"/>
      <c r="E82" s="30"/>
      <c r="F82" s="30"/>
      <c r="G82" s="30"/>
      <c r="H82" s="30"/>
      <c r="I82" s="30"/>
      <c r="J82" s="30"/>
      <c r="K82" s="30"/>
      <c r="L82" s="30"/>
      <c r="M82" s="30"/>
      <c r="N82" s="30"/>
      <c r="O82" s="30"/>
      <c r="P82" s="30"/>
      <c r="Q82" s="30"/>
      <c r="R82" s="30"/>
      <c r="S82" s="30"/>
      <c r="T82" s="30"/>
      <c r="U82" s="30"/>
      <c r="V82" s="53" t="s">
        <v>795</v>
      </c>
      <c r="W82" s="30"/>
      <c r="X82" s="30"/>
      <c r="Y82" s="30"/>
      <c r="Z82" s="30"/>
      <c r="AA82" s="30"/>
      <c r="AB82" s="30"/>
      <c r="AC82" s="30"/>
      <c r="AD82" s="30"/>
    </row>
    <row r="83" spans="3:30" x14ac:dyDescent="0.2">
      <c r="C83" s="43" t="s">
        <v>796</v>
      </c>
      <c r="D83" s="30"/>
      <c r="E83" s="30"/>
      <c r="F83" s="30"/>
      <c r="G83" s="30"/>
      <c r="H83" s="30"/>
      <c r="I83" s="30"/>
      <c r="J83" s="30"/>
      <c r="K83" s="30"/>
      <c r="L83" s="30"/>
      <c r="M83" s="30"/>
      <c r="N83" s="30"/>
      <c r="O83" s="30"/>
      <c r="P83" s="30"/>
      <c r="Q83" s="30"/>
      <c r="R83" s="30"/>
      <c r="S83" s="30"/>
      <c r="T83" s="30"/>
      <c r="U83" s="30"/>
      <c r="V83" s="53" t="s">
        <v>797</v>
      </c>
      <c r="W83" s="30"/>
      <c r="X83" s="30"/>
      <c r="Y83" s="30"/>
      <c r="Z83" s="30"/>
      <c r="AA83" s="30"/>
      <c r="AB83" s="30"/>
      <c r="AC83" s="30"/>
      <c r="AD83" s="30"/>
    </row>
    <row r="84" spans="3:30" x14ac:dyDescent="0.2">
      <c r="C84" s="30" t="s">
        <v>798</v>
      </c>
      <c r="D84" s="30"/>
      <c r="E84" s="30"/>
      <c r="F84" s="30"/>
      <c r="G84" s="30"/>
      <c r="H84" s="30"/>
      <c r="I84" s="30"/>
      <c r="J84" s="30"/>
      <c r="K84" s="30"/>
      <c r="L84" s="30"/>
      <c r="M84" s="30"/>
      <c r="N84" s="30"/>
      <c r="O84" s="30"/>
      <c r="P84" s="30"/>
      <c r="Q84" s="30"/>
      <c r="R84" s="30"/>
      <c r="S84" s="30"/>
      <c r="T84" s="30"/>
      <c r="U84" s="30"/>
      <c r="V84" s="53" t="s">
        <v>799</v>
      </c>
      <c r="W84" s="30"/>
      <c r="X84" s="30"/>
      <c r="Y84" s="30"/>
      <c r="Z84" s="30"/>
      <c r="AA84" s="30"/>
      <c r="AB84" s="30"/>
      <c r="AC84" s="30"/>
      <c r="AD84" s="30"/>
    </row>
    <row r="85" spans="3:30" x14ac:dyDescent="0.2">
      <c r="C85" s="30"/>
      <c r="D85" s="30"/>
      <c r="E85" s="30"/>
      <c r="F85" s="30"/>
      <c r="G85" s="30"/>
      <c r="H85" s="30"/>
      <c r="I85" s="30"/>
      <c r="J85" s="30"/>
      <c r="K85" s="30"/>
      <c r="L85" s="30"/>
      <c r="M85" s="30"/>
      <c r="N85" s="30"/>
      <c r="O85" s="30"/>
      <c r="P85" s="30"/>
      <c r="Q85" s="30"/>
      <c r="R85" s="30"/>
      <c r="S85" s="30"/>
      <c r="T85" s="30"/>
      <c r="U85" s="30"/>
      <c r="V85" s="53" t="s">
        <v>800</v>
      </c>
      <c r="W85" s="30"/>
      <c r="X85" s="30"/>
      <c r="Y85" s="30"/>
      <c r="Z85" s="30"/>
      <c r="AA85" s="30"/>
      <c r="AB85" s="30"/>
      <c r="AC85" s="30"/>
      <c r="AD85" s="30"/>
    </row>
    <row r="86" spans="3:30" x14ac:dyDescent="0.2">
      <c r="C86" s="43" t="s">
        <v>801</v>
      </c>
      <c r="D86" s="54" t="s">
        <v>802</v>
      </c>
      <c r="E86" s="54"/>
      <c r="F86" s="54"/>
      <c r="G86" s="54"/>
      <c r="H86" s="54"/>
      <c r="I86" s="54"/>
      <c r="J86" s="54"/>
      <c r="K86" s="54"/>
      <c r="L86" s="54"/>
      <c r="M86" s="54"/>
      <c r="N86" s="54"/>
      <c r="O86" s="54"/>
      <c r="P86" s="54"/>
      <c r="Q86" s="54"/>
      <c r="R86" s="54"/>
      <c r="S86" s="54"/>
      <c r="T86" s="54"/>
      <c r="U86" s="30"/>
      <c r="V86" s="53" t="s">
        <v>803</v>
      </c>
      <c r="W86" s="30"/>
      <c r="X86" s="30"/>
      <c r="Y86" s="30"/>
      <c r="Z86" s="30"/>
      <c r="AA86" s="30"/>
      <c r="AB86" s="30"/>
      <c r="AC86" s="30"/>
      <c r="AD86" s="30"/>
    </row>
    <row r="87" spans="3:30" x14ac:dyDescent="0.2">
      <c r="C87" s="30"/>
      <c r="D87" s="55" t="s">
        <v>804</v>
      </c>
      <c r="E87" s="55"/>
      <c r="F87" s="55"/>
      <c r="G87" s="55"/>
      <c r="H87" s="55"/>
      <c r="I87" s="55"/>
      <c r="J87" s="55"/>
      <c r="K87" s="55"/>
      <c r="L87" s="55"/>
      <c r="M87" s="55"/>
      <c r="N87" s="55"/>
      <c r="O87" s="55"/>
      <c r="P87" s="55"/>
      <c r="Q87" s="55"/>
      <c r="R87" s="55"/>
      <c r="S87" s="55"/>
      <c r="T87" s="55"/>
      <c r="U87" s="30"/>
      <c r="V87" s="53" t="s">
        <v>805</v>
      </c>
      <c r="W87" s="30"/>
      <c r="X87" s="30"/>
      <c r="Y87" s="30"/>
      <c r="Z87" s="30"/>
      <c r="AA87" s="30"/>
      <c r="AB87" s="30"/>
      <c r="AC87" s="30"/>
      <c r="AD87" s="30"/>
    </row>
    <row r="88" spans="3:30" x14ac:dyDescent="0.2">
      <c r="C88" s="30"/>
      <c r="D88" s="55"/>
      <c r="E88" s="55"/>
      <c r="F88" s="55"/>
      <c r="G88" s="55"/>
      <c r="H88" s="55"/>
      <c r="I88" s="55"/>
      <c r="J88" s="55"/>
      <c r="K88" s="55"/>
      <c r="L88" s="55"/>
      <c r="M88" s="55"/>
      <c r="N88" s="55"/>
      <c r="O88" s="55"/>
      <c r="P88" s="55"/>
      <c r="Q88" s="55"/>
      <c r="R88" s="55"/>
      <c r="S88" s="55"/>
      <c r="T88" s="55"/>
      <c r="U88" s="30"/>
      <c r="V88" s="53"/>
      <c r="W88" s="30"/>
      <c r="X88" s="30"/>
      <c r="Y88" s="30"/>
      <c r="Z88" s="30"/>
      <c r="AA88" s="30"/>
      <c r="AB88" s="30"/>
      <c r="AC88" s="30"/>
      <c r="AD88" s="30"/>
    </row>
    <row r="89" spans="3:30" x14ac:dyDescent="0.2">
      <c r="C89" s="43" t="s">
        <v>806</v>
      </c>
      <c r="D89" s="54" t="s">
        <v>807</v>
      </c>
      <c r="E89" s="54"/>
      <c r="F89" s="54"/>
      <c r="G89" s="54"/>
      <c r="H89" s="54"/>
      <c r="I89" s="54"/>
      <c r="J89" s="54"/>
      <c r="K89" s="54"/>
      <c r="L89" s="54"/>
      <c r="M89" s="54"/>
      <c r="N89" s="54"/>
      <c r="O89" s="54"/>
      <c r="P89" s="54"/>
      <c r="Q89" s="54"/>
      <c r="R89" s="54"/>
      <c r="S89" s="54"/>
      <c r="T89" s="54"/>
      <c r="U89" s="30"/>
      <c r="V89" s="53"/>
      <c r="W89" s="30"/>
      <c r="X89" s="30"/>
      <c r="Y89" s="30"/>
      <c r="Z89" s="30"/>
      <c r="AA89" s="30"/>
      <c r="AB89" s="30"/>
      <c r="AC89" s="30"/>
      <c r="AD89" s="30"/>
    </row>
    <row r="90" spans="3:30" x14ac:dyDescent="0.2">
      <c r="C90" s="43" t="s">
        <v>806</v>
      </c>
      <c r="D90" s="54" t="s">
        <v>808</v>
      </c>
      <c r="E90" s="54"/>
      <c r="F90" s="54"/>
      <c r="G90" s="54"/>
      <c r="H90" s="54"/>
      <c r="I90" s="54"/>
      <c r="J90" s="54"/>
      <c r="K90" s="54"/>
      <c r="L90" s="54"/>
      <c r="M90" s="54"/>
      <c r="N90" s="54"/>
      <c r="O90" s="54"/>
      <c r="P90" s="54"/>
      <c r="Q90" s="54"/>
      <c r="R90" s="54"/>
      <c r="S90" s="54"/>
      <c r="T90" s="54"/>
      <c r="U90" s="30"/>
      <c r="V90" s="53"/>
      <c r="W90" s="30"/>
      <c r="X90" s="30"/>
      <c r="Y90" s="30"/>
      <c r="Z90" s="30"/>
      <c r="AA90" s="30"/>
      <c r="AB90" s="30"/>
      <c r="AC90" s="30"/>
      <c r="AD90" s="30"/>
    </row>
    <row r="91" spans="3:30" x14ac:dyDescent="0.2">
      <c r="C91" s="30"/>
      <c r="D91" s="56" t="s">
        <v>809</v>
      </c>
      <c r="E91" s="56"/>
      <c r="F91" s="56"/>
      <c r="G91" s="56"/>
      <c r="H91" s="56"/>
      <c r="I91" s="56"/>
      <c r="J91" s="56"/>
      <c r="K91" s="56"/>
      <c r="L91" s="56"/>
      <c r="M91" s="56"/>
      <c r="N91" s="56"/>
      <c r="O91" s="56"/>
      <c r="P91" s="56"/>
      <c r="Q91" s="56"/>
      <c r="R91" s="56"/>
      <c r="S91" s="56"/>
      <c r="T91" s="56"/>
      <c r="U91" s="30"/>
      <c r="V91" s="53"/>
      <c r="W91" s="30"/>
      <c r="X91" s="30"/>
      <c r="Y91" s="30"/>
      <c r="Z91" s="30"/>
      <c r="AA91" s="30"/>
      <c r="AB91" s="30"/>
      <c r="AC91" s="30"/>
      <c r="AD91" s="30"/>
    </row>
    <row r="92" spans="3:30" x14ac:dyDescent="0.2">
      <c r="C92" s="30"/>
      <c r="D92" s="56"/>
      <c r="E92" s="56"/>
      <c r="F92" s="56"/>
      <c r="G92" s="56"/>
      <c r="H92" s="56"/>
      <c r="I92" s="56"/>
      <c r="J92" s="56"/>
      <c r="K92" s="56"/>
      <c r="L92" s="56"/>
      <c r="M92" s="56"/>
      <c r="N92" s="56"/>
      <c r="O92" s="56"/>
      <c r="P92" s="56"/>
      <c r="Q92" s="56"/>
      <c r="R92" s="56"/>
      <c r="S92" s="56"/>
      <c r="T92" s="56"/>
      <c r="U92" s="30"/>
      <c r="V92" s="53"/>
      <c r="W92" s="30"/>
      <c r="X92" s="30"/>
      <c r="Y92" s="30"/>
      <c r="Z92" s="30"/>
      <c r="AA92" s="30"/>
      <c r="AB92" s="30"/>
      <c r="AC92" s="30"/>
      <c r="AD92" s="30"/>
    </row>
    <row r="93" spans="3:30" x14ac:dyDescent="0.2">
      <c r="C93" s="43" t="s">
        <v>810</v>
      </c>
      <c r="D93" s="56" t="s">
        <v>811</v>
      </c>
      <c r="E93" s="56"/>
      <c r="F93" s="56"/>
      <c r="G93" s="56"/>
      <c r="H93" s="56"/>
      <c r="I93" s="56"/>
      <c r="J93" s="56"/>
      <c r="K93" s="56"/>
      <c r="L93" s="56"/>
      <c r="M93" s="56"/>
      <c r="N93" s="56"/>
      <c r="O93" s="56"/>
      <c r="P93" s="56"/>
      <c r="Q93" s="56"/>
      <c r="R93" s="56"/>
      <c r="S93" s="56"/>
      <c r="T93" s="56"/>
      <c r="U93" s="30"/>
      <c r="V93" s="53"/>
      <c r="W93" s="30"/>
      <c r="X93" s="30"/>
      <c r="Y93" s="30"/>
      <c r="Z93" s="30"/>
      <c r="AA93" s="30"/>
      <c r="AB93" s="30"/>
      <c r="AC93" s="30"/>
      <c r="AD93" s="30"/>
    </row>
    <row r="94" spans="3:30" x14ac:dyDescent="0.2">
      <c r="C94" s="30"/>
      <c r="D94" s="56"/>
      <c r="E94" s="56"/>
      <c r="F94" s="56"/>
      <c r="G94" s="56"/>
      <c r="H94" s="56"/>
      <c r="I94" s="56"/>
      <c r="J94" s="56"/>
      <c r="K94" s="56"/>
      <c r="L94" s="56"/>
      <c r="M94" s="56"/>
      <c r="N94" s="56"/>
      <c r="O94" s="56"/>
      <c r="P94" s="56"/>
      <c r="Q94" s="56"/>
      <c r="R94" s="56"/>
      <c r="S94" s="56"/>
      <c r="T94" s="56"/>
      <c r="U94" s="30"/>
      <c r="V94" s="53"/>
      <c r="W94" s="30"/>
      <c r="X94" s="30"/>
      <c r="Y94" s="30"/>
      <c r="Z94" s="30"/>
      <c r="AA94" s="30"/>
      <c r="AB94" s="30"/>
      <c r="AC94" s="30"/>
      <c r="AD94" s="30"/>
    </row>
    <row r="95" spans="3:30" x14ac:dyDescent="0.2">
      <c r="C95" s="30"/>
      <c r="D95" s="56"/>
      <c r="E95" s="56"/>
      <c r="F95" s="56"/>
      <c r="G95" s="56"/>
      <c r="H95" s="56"/>
      <c r="I95" s="56"/>
      <c r="J95" s="56"/>
      <c r="K95" s="56"/>
      <c r="L95" s="56"/>
      <c r="M95" s="56"/>
      <c r="N95" s="56"/>
      <c r="O95" s="56"/>
      <c r="P95" s="56"/>
      <c r="Q95" s="56"/>
      <c r="R95" s="56"/>
      <c r="S95" s="56"/>
      <c r="T95" s="56"/>
      <c r="U95" s="30"/>
      <c r="V95" s="53"/>
      <c r="W95" s="30"/>
      <c r="X95" s="30"/>
      <c r="Y95" s="30"/>
      <c r="Z95" s="30"/>
      <c r="AA95" s="30"/>
      <c r="AB95" s="30"/>
      <c r="AC95" s="30"/>
      <c r="AD95" s="30"/>
    </row>
  </sheetData>
  <mergeCells count="17">
    <mergeCell ref="D87:T88"/>
    <mergeCell ref="D89:T89"/>
    <mergeCell ref="D90:T90"/>
    <mergeCell ref="D91:T92"/>
    <mergeCell ref="D93:T95"/>
    <mergeCell ref="O51:O56"/>
    <mergeCell ref="O57:O60"/>
    <mergeCell ref="O61:O66"/>
    <mergeCell ref="O67:O70"/>
    <mergeCell ref="O71:O74"/>
    <mergeCell ref="D86:T86"/>
    <mergeCell ref="O6:P6"/>
    <mergeCell ref="R6:S6"/>
    <mergeCell ref="O35:O36"/>
    <mergeCell ref="O37:O41"/>
    <mergeCell ref="O42:O45"/>
    <mergeCell ref="O46:O50"/>
  </mergeCells>
  <hyperlinks>
    <hyperlink ref="S39" r:id="rId1"/>
    <hyperlink ref="S40" r:id="rId2"/>
    <hyperlink ref="S41" r:id="rId3"/>
    <hyperlink ref="S42" r:id="rId4"/>
    <hyperlink ref="S43" r:id="rId5"/>
    <hyperlink ref="S44" r:id="rId6"/>
    <hyperlink ref="S45" r:id="rId7"/>
    <hyperlink ref="S46" r:id="rId8"/>
    <hyperlink ref="S47" r:id="rId9"/>
    <hyperlink ref="S35" r:id="rId10"/>
    <hyperlink ref="S36" r:id="rId11"/>
    <hyperlink ref="S37" r:id="rId12"/>
    <hyperlink ref="S38" r:id="rId13"/>
  </hyperlinks>
  <pageMargins left="0.7" right="0.7" top="0.75" bottom="0.75" header="0.3" footer="0.3"/>
  <drawing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EXCEL FORMULAS</vt:lpstr>
      <vt:lpstr>CFA L1</vt:lpstr>
      <vt:lpstr>CFA L2</vt:lpstr>
      <vt:lpstr>QUANT. FINANCE</vt:lpstr>
      <vt:lpstr>SITES FOR JOB</vt:lpstr>
      <vt:lpstr>SITES FOR FINANCIAL DATA</vt:lpstr>
      <vt:lpstr>TypesOfAnalysis</vt:lpstr>
    </vt:vector>
  </TitlesOfParts>
  <Company>RIL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Jerome Gomes (Consultant)</dc:creator>
  <cp:lastModifiedBy>Jerome Gomes (Consultant)</cp:lastModifiedBy>
  <dcterms:created xsi:type="dcterms:W3CDTF">2019-12-02T08:28:49Z</dcterms:created>
  <dcterms:modified xsi:type="dcterms:W3CDTF">2020-01-09T14:04:54Z</dcterms:modified>
</cp:coreProperties>
</file>