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garth\Nextcloud\Formation\OCR\Projets\Projet_10\"/>
    </mc:Choice>
  </mc:AlternateContent>
  <xr:revisionPtr revIDLastSave="0" documentId="13_ncr:1_{B8DBB39C-2C72-42AB-95F2-4CD06E196F59}" xr6:coauthVersionLast="47" xr6:coauthVersionMax="47" xr10:uidLastSave="{00000000-0000-0000-0000-000000000000}"/>
  <bookViews>
    <workbookView xWindow="-120" yWindow="-120" windowWidth="38640" windowHeight="21240" activeTab="4" xr2:uid="{00000000-000D-0000-FFFF-FFFF00000000}"/>
  </bookViews>
  <sheets>
    <sheet name="Coûts" sheetId="8" r:id="rId1"/>
    <sheet name="Rentabilité" sheetId="9" r:id="rId2"/>
    <sheet name="Fiche_de_registre_#2" sheetId="3" r:id="rId3"/>
    <sheet name="Fiche_de_registre_#3" sheetId="6" r:id="rId4"/>
    <sheet name="Evaluation_des_risques" sheetId="7" r:id="rId5"/>
    <sheet name="Annexe_Infra_init" sheetId="10" r:id="rId6"/>
    <sheet name="Annexe_Infra_Appli" sheetId="11" r:id="rId7"/>
    <sheet name="5_-_Listes" sheetId="5" state="hidden" r:id="rId8"/>
  </sheets>
  <externalReferences>
    <externalReference r:id="rId9"/>
  </externalReferences>
  <definedNames>
    <definedName name="Destinataires">!#REF!</definedName>
    <definedName name="Garanties">!#REF!</definedName>
    <definedName name="Mesures_Sécurité">!#REF!</definedName>
    <definedName name="Pays_Hors_UE">!#REF!</definedName>
    <definedName name="Personn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9" l="1"/>
  <c r="F8" i="9"/>
  <c r="F9" i="9"/>
  <c r="F10" i="9"/>
  <c r="F11" i="9"/>
  <c r="F12" i="9"/>
  <c r="F13" i="9"/>
  <c r="F14" i="9"/>
  <c r="F15" i="9"/>
  <c r="F16" i="9"/>
  <c r="F17" i="9"/>
  <c r="F18" i="9"/>
  <c r="F19" i="9"/>
  <c r="F20" i="9"/>
  <c r="F21" i="9"/>
  <c r="F22" i="9"/>
  <c r="F23" i="9"/>
  <c r="F6" i="9"/>
  <c r="F5" i="9"/>
  <c r="D54" i="8" l="1"/>
  <c r="D53" i="8"/>
  <c r="D52" i="8"/>
  <c r="D51" i="8"/>
  <c r="D50" i="8"/>
  <c r="D49" i="8"/>
  <c r="D48" i="8"/>
  <c r="D9" i="8"/>
  <c r="D8" i="8"/>
  <c r="D7" i="8"/>
  <c r="D10" i="8" s="1"/>
  <c r="F12" i="7"/>
  <c r="F11" i="7"/>
  <c r="F10" i="7"/>
  <c r="F9" i="7"/>
  <c r="F8" i="7"/>
  <c r="F7" i="7"/>
  <c r="F6" i="7"/>
  <c r="F5" i="7"/>
  <c r="F4" i="7"/>
  <c r="F3" i="7"/>
  <c r="D55" i="8" l="1"/>
  <c r="B62" i="8" s="1"/>
  <c r="B14" i="8" l="1"/>
  <c r="B16" i="8" s="1"/>
  <c r="A41" i="8" l="1"/>
  <c r="C41" i="8" s="1"/>
  <c r="C4" i="9"/>
  <c r="E4" i="9" l="1"/>
  <c r="D5" i="9"/>
  <c r="D4" i="9"/>
  <c r="D6" i="9"/>
  <c r="D7" i="9"/>
  <c r="B61" i="8" a="1"/>
  <c r="B61" i="8" s="1"/>
  <c r="B63" i="8" s="1"/>
  <c r="C15" i="9" a="1"/>
  <c r="C15" i="9" s="1"/>
  <c r="D18" i="9" s="1"/>
  <c r="C12" i="9" a="1"/>
  <c r="C12" i="9" s="1"/>
  <c r="D15" i="9" s="1"/>
  <c r="C20" i="9" a="1"/>
  <c r="C20" i="9" s="1"/>
  <c r="D23" i="9" s="1"/>
  <c r="C5" i="9" a="1"/>
  <c r="C5" i="9" s="1"/>
  <c r="D8" i="9" s="1"/>
  <c r="C18" i="9" a="1"/>
  <c r="C18" i="9" s="1"/>
  <c r="D21" i="9" s="1"/>
  <c r="C17" i="9" a="1"/>
  <c r="C17" i="9" s="1"/>
  <c r="D20" i="9" s="1"/>
  <c r="C14" i="9" a="1"/>
  <c r="C14" i="9" s="1"/>
  <c r="D17" i="9" s="1"/>
  <c r="C19" i="9" a="1"/>
  <c r="C19" i="9" s="1"/>
  <c r="D22" i="9" s="1"/>
  <c r="C22" i="9" a="1"/>
  <c r="C22" i="9" s="1"/>
  <c r="C23" i="9" a="1"/>
  <c r="C23" i="9" s="1"/>
  <c r="C9" i="9" a="1"/>
  <c r="C9" i="9" s="1"/>
  <c r="D12" i="9" s="1"/>
  <c r="C6" i="9" a="1"/>
  <c r="C6" i="9" s="1"/>
  <c r="D9" i="9" s="1"/>
  <c r="C21" i="9" a="1"/>
  <c r="C21" i="9" s="1"/>
  <c r="C10" i="9" a="1"/>
  <c r="C10" i="9" s="1"/>
  <c r="D13" i="9" s="1"/>
  <c r="C16" i="9" a="1"/>
  <c r="C16" i="9" s="1"/>
  <c r="D19" i="9" s="1"/>
  <c r="C7" i="9" a="1"/>
  <c r="C7" i="9" s="1"/>
  <c r="D10" i="9" s="1"/>
  <c r="C13" i="9" a="1"/>
  <c r="C13" i="9" s="1"/>
  <c r="D16" i="9" s="1"/>
  <c r="C8" i="9" a="1"/>
  <c r="C8" i="9" s="1"/>
  <c r="D11" i="9" s="1"/>
  <c r="C11" i="9" a="1"/>
  <c r="C11" i="9" s="1"/>
  <c r="D14" i="9" s="1"/>
  <c r="G4" i="9" l="1"/>
  <c r="E5" i="9"/>
  <c r="E6" i="9" l="1"/>
  <c r="G5" i="9"/>
  <c r="E7" i="9" l="1"/>
  <c r="G6" i="9"/>
  <c r="E8" i="9" l="1"/>
  <c r="G7" i="9"/>
  <c r="E9" i="9" l="1"/>
  <c r="G8" i="9"/>
  <c r="D26" i="9" s="1"/>
  <c r="E10" i="9" l="1"/>
  <c r="G9" i="9"/>
  <c r="E11" i="9" l="1"/>
  <c r="G10" i="9"/>
  <c r="E12" i="9" l="1"/>
  <c r="G11" i="9"/>
  <c r="E13" i="9" l="1"/>
  <c r="G12" i="9"/>
  <c r="E14" i="9" l="1"/>
  <c r="G13" i="9"/>
  <c r="E15" i="9" l="1"/>
  <c r="G14" i="9"/>
  <c r="G15" i="9" l="1"/>
  <c r="E16" i="9"/>
  <c r="E17" i="9" l="1"/>
  <c r="G16" i="9"/>
  <c r="E18" i="9" l="1"/>
  <c r="G17" i="9"/>
  <c r="E19" i="9" l="1"/>
  <c r="G18" i="9"/>
  <c r="E20" i="9" l="1"/>
  <c r="G19" i="9"/>
  <c r="E21" i="9" l="1"/>
  <c r="G20" i="9"/>
  <c r="E22" i="9" l="1"/>
  <c r="G21" i="9"/>
  <c r="E23" i="9" l="1"/>
  <c r="G23" i="9" s="1"/>
  <c r="G2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7" authorId="0" shapeId="0" xr:uid="{00000000-0006-0000-0200-000002000000}">
      <text>
        <r>
          <rPr>
            <sz val="11"/>
            <color rgb="FF000000"/>
            <rFont val="Calibri"/>
            <family val="2"/>
          </rPr>
          <t>Si le responsable du traitement est situé hors UE, il doit indiquer en plus le nom de son représentant sur le territoire de l'UE</t>
        </r>
      </text>
    </comment>
    <comment ref="A8" authorId="0" shapeId="0" xr:uid="{00000000-0006-0000-0200-000003000000}">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1" authorId="0" shapeId="0" xr:uid="{00000000-0006-0000-0200-000004000000}">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17" authorId="0" shapeId="0" xr:uid="{00000000-0006-0000-0200-000005000000}">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23" authorId="0" shapeId="0" xr:uid="{00000000-0006-0000-0200-000006000000}">
      <text>
        <r>
          <rPr>
            <sz val="11"/>
            <color rgb="FF000000"/>
            <rFont val="Calibri"/>
            <family val="2"/>
          </rPr>
          <t>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E23" authorId="0" shapeId="0" xr:uid="{00000000-0006-0000-0200-000007000000}">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26" authorId="0" shapeId="0" xr:uid="{00000000-0006-0000-0200-000008000000}">
      <text>
        <r>
          <rPr>
            <sz val="11"/>
            <color rgb="FF000000"/>
            <rFont val="Calibri"/>
            <family val="2"/>
          </rPr>
          <t>Lister tous les types de personnes faisant l'objet du traitement de données.
Exemple : salariés, clients, patients, prospects …</t>
        </r>
      </text>
    </comment>
    <comment ref="A29" authorId="0" shapeId="0" xr:uid="{00000000-0006-0000-0200-000009000000}">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33" authorId="0" shapeId="0" xr:uid="{00000000-0006-0000-0200-00000A000000}">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 ref="A39" authorId="0" shapeId="0" xr:uid="{00000000-0006-0000-0200-00000B000000}">
      <text>
        <r>
          <rPr>
            <sz val="11"/>
            <color rgb="FF000000"/>
            <rFont val="Calibri"/>
            <family val="2"/>
          </rPr>
          <t>Lorsque vous transférez des données en dehors de l'Union Européenne :
Vérifiez si le pays hors UE vers lequel vous transférez les données dispose d'une législation de protection des données et si elle est reconnue adéquate par la Commission européenne.
Une carte du monde présentant les législations de protection des données est à votre disposition sur le site de la CNIL.
Sinon, vous devrez encadrer juridiquement vos transferts pour assurer la protection des donnée sà l'étranger.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7" authorId="0" shapeId="0" xr:uid="{00000000-0006-0000-0300-000002000000}">
      <text>
        <r>
          <rPr>
            <sz val="11"/>
            <color rgb="FF000000"/>
            <rFont val="Calibri"/>
            <family val="2"/>
          </rPr>
          <t>Si le responsable du traitement est situé hors UE, il doit indiquer en plus le nom de son représentant sur le territoire de l'UE</t>
        </r>
      </text>
    </comment>
    <comment ref="A8" authorId="0" shapeId="0" xr:uid="{00000000-0006-0000-0300-000003000000}">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1" authorId="0" shapeId="0" xr:uid="{00000000-0006-0000-0300-000004000000}">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17" authorId="0" shapeId="0" xr:uid="{00000000-0006-0000-0300-000005000000}">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24" authorId="0" shapeId="0" xr:uid="{00000000-0006-0000-0300-000006000000}">
      <text>
        <r>
          <rPr>
            <sz val="11"/>
            <color rgb="FF000000"/>
            <rFont val="Calibri"/>
            <family val="2"/>
          </rPr>
          <t>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E24" authorId="0" shapeId="0" xr:uid="{00000000-0006-0000-0300-000007000000}">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27" authorId="0" shapeId="0" xr:uid="{00000000-0006-0000-0300-000008000000}">
      <text>
        <r>
          <rPr>
            <sz val="11"/>
            <color rgb="FF000000"/>
            <rFont val="Calibri"/>
            <family val="2"/>
          </rPr>
          <t>Lister tous les types de personnes faisant l'objet du traitement de données.
Exemple : salariés, clients, patients, prospects …</t>
        </r>
      </text>
    </comment>
    <comment ref="A30" authorId="0" shapeId="0" xr:uid="{00000000-0006-0000-0300-000009000000}">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34" authorId="0" shapeId="0" xr:uid="{00000000-0006-0000-0300-00000A000000}">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 ref="A41" authorId="0" shapeId="0" xr:uid="{00000000-0006-0000-0300-00000B000000}">
      <text>
        <r>
          <rPr>
            <sz val="11"/>
            <color rgb="FF000000"/>
            <rFont val="Calibri"/>
            <family val="2"/>
          </rPr>
          <t>Lorsque vous transférez des données en dehors de l'Union Européenne :
Vérifiez si le pays hors UE vers lequel vous transférez les données dispose d'une législation de protection des données et si elle est reconnue adéquate par la Commission européenne.
Une carte du monde présentant les législations de protection des données est à votre disposition sur le site de la CNIL.
Sinon, vous devrez encadrer juridiquement vos transferts pour assurer la protection des donnée sà l'étranger.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<sst xmlns="http://schemas.openxmlformats.org/spreadsheetml/2006/main" count="850" uniqueCount="514">
  <si>
    <t>Nom du traitement</t>
  </si>
  <si>
    <t>N° / RÉF</t>
  </si>
  <si>
    <t>Non</t>
  </si>
  <si>
    <t xml:space="preserve">Description  du traitement  </t>
  </si>
  <si>
    <t>Date de création du traitement</t>
  </si>
  <si>
    <t>Mise à jour du traitement</t>
  </si>
  <si>
    <t>Acteurs</t>
  </si>
  <si>
    <t>Nom</t>
  </si>
  <si>
    <t>Adresse</t>
  </si>
  <si>
    <t>Code Postal</t>
  </si>
  <si>
    <t>Ville</t>
  </si>
  <si>
    <t>Pays</t>
  </si>
  <si>
    <t>Téléphone</t>
  </si>
  <si>
    <t>Adresse mél</t>
  </si>
  <si>
    <t>Responsable du traitement</t>
  </si>
  <si>
    <t>Délégué à la protection des données</t>
  </si>
  <si>
    <t>Finalité(s) du traitement effectué</t>
  </si>
  <si>
    <t>Finalité principale</t>
  </si>
  <si>
    <t>Sous-finalité 1</t>
  </si>
  <si>
    <t>Sous-finalité 2</t>
  </si>
  <si>
    <t>Sous-finalité 3</t>
  </si>
  <si>
    <t>Catégories de données personnelles concernées</t>
  </si>
  <si>
    <t>Description</t>
  </si>
  <si>
    <t>Durée de conservation</t>
  </si>
  <si>
    <t>Données sensibles</t>
  </si>
  <si>
    <t>Catégories de personnes concernées</t>
  </si>
  <si>
    <t>Précisions</t>
  </si>
  <si>
    <t>Catégorie de personnes 1</t>
  </si>
  <si>
    <t>Sélectionnez un élément dans cette liste déroulante ►</t>
  </si>
  <si>
    <t>Destinataires</t>
  </si>
  <si>
    <t>Type de destinataire</t>
  </si>
  <si>
    <t>Mesures de sécurité</t>
  </si>
  <si>
    <t>Type de mesure de sécurité</t>
  </si>
  <si>
    <t>Transferts hors UE</t>
  </si>
  <si>
    <t>Destinataire</t>
  </si>
  <si>
    <t>Type de Garanties</t>
  </si>
  <si>
    <t>Liens vers la documentation</t>
  </si>
  <si>
    <t>Paris</t>
  </si>
  <si>
    <t>France</t>
  </si>
  <si>
    <t>Salariés</t>
  </si>
  <si>
    <t>Service interne qui traite les données</t>
  </si>
  <si>
    <t>Partenaires institutionnels ou commerciaux</t>
  </si>
  <si>
    <t>Destinataires dans des pays tiers ou organisations internationales</t>
  </si>
  <si>
    <t>Mesures de protection des logiciels</t>
  </si>
  <si>
    <t>Sauvegarde des données</t>
  </si>
  <si>
    <t>Contrôle d'accès des utilisateurs</t>
  </si>
  <si>
    <t>Andorre</t>
  </si>
  <si>
    <t>Clauses contractuelles types (CCT)</t>
  </si>
  <si>
    <t>Garanties</t>
  </si>
  <si>
    <t>Zone</t>
  </si>
  <si>
    <t>Catégories de personnes</t>
  </si>
  <si>
    <t>Mesures de sécurité techniques</t>
  </si>
  <si>
    <t>adéquat</t>
  </si>
  <si>
    <t>Mesures de traçabilité</t>
  </si>
  <si>
    <t>Règles d'entreprise contraignantes (BCR)</t>
  </si>
  <si>
    <t>Argentine</t>
  </si>
  <si>
    <t>Services Internes</t>
  </si>
  <si>
    <t>Sous-traitants</t>
  </si>
  <si>
    <t>Pays adéquat</t>
  </si>
  <si>
    <t>Canada</t>
  </si>
  <si>
    <t>Clients</t>
  </si>
  <si>
    <t>Privacy shield</t>
  </si>
  <si>
    <t>Etats-Unis</t>
  </si>
  <si>
    <t>Fournisseurs</t>
  </si>
  <si>
    <t>Chiffrement des données</t>
  </si>
  <si>
    <t>Code de conduite</t>
  </si>
  <si>
    <t>Guernesey</t>
  </si>
  <si>
    <t>Prestataires</t>
  </si>
  <si>
    <t>Autre (Préciser)</t>
  </si>
  <si>
    <t>Certification</t>
  </si>
  <si>
    <t>Ile de Man</t>
  </si>
  <si>
    <t>Prospects</t>
  </si>
  <si>
    <t>Contrôle des sous-traitants</t>
  </si>
  <si>
    <t>Dérogations (art 49)</t>
  </si>
  <si>
    <t>Iles FEROE</t>
  </si>
  <si>
    <t>Candidats</t>
  </si>
  <si>
    <t>Autres mesures (à préciser)</t>
  </si>
  <si>
    <t>Israël</t>
  </si>
  <si>
    <t>Autres (préciser)</t>
  </si>
  <si>
    <t>Jersey</t>
  </si>
  <si>
    <t>Nouvelle-Zélande</t>
  </si>
  <si>
    <t>Suisse</t>
  </si>
  <si>
    <t>Uruguay</t>
  </si>
  <si>
    <t>Afghanistan</t>
  </si>
  <si>
    <t>Non adéquat</t>
  </si>
  <si>
    <t>Afrique du Sud</t>
  </si>
  <si>
    <t>Albanie</t>
  </si>
  <si>
    <t>Algérie</t>
  </si>
  <si>
    <t>Angola</t>
  </si>
  <si>
    <t>Antigua-et-Barbuda</t>
  </si>
  <si>
    <t>Arabie saoudite</t>
  </si>
  <si>
    <t>Arménie</t>
  </si>
  <si>
    <t>Australie</t>
  </si>
  <si>
    <t>Azerbaïdjan</t>
  </si>
  <si>
    <t>Bahamas</t>
  </si>
  <si>
    <t>Bahreïn</t>
  </si>
  <si>
    <t>Bangladesh</t>
  </si>
  <si>
    <t>Barbade</t>
  </si>
  <si>
    <t>Belize</t>
  </si>
  <si>
    <t>Bénin</t>
  </si>
  <si>
    <t>Bermudes</t>
  </si>
  <si>
    <t>Bhoutan</t>
  </si>
  <si>
    <t>Biélorussie</t>
  </si>
  <si>
    <t>Birmanie</t>
  </si>
  <si>
    <t>Bolivie</t>
  </si>
  <si>
    <t>Bosnie-Herzégovine</t>
  </si>
  <si>
    <t>Botswana</t>
  </si>
  <si>
    <t>Brésil</t>
  </si>
  <si>
    <t>Brunei</t>
  </si>
  <si>
    <t>Burkina Faso</t>
  </si>
  <si>
    <t>Burundi</t>
  </si>
  <si>
    <t>Cambodge</t>
  </si>
  <si>
    <t>Cameroun</t>
  </si>
  <si>
    <t>Cap-Vert</t>
  </si>
  <si>
    <t>Chili</t>
  </si>
  <si>
    <t>Chine</t>
  </si>
  <si>
    <t>Colombie</t>
  </si>
  <si>
    <t>Comores</t>
  </si>
  <si>
    <t>Congo</t>
  </si>
  <si>
    <t>Corée du Nord</t>
  </si>
  <si>
    <t>Corée du Sud</t>
  </si>
  <si>
    <t>Costa Rica</t>
  </si>
  <si>
    <t>Côte d'Ivoire</t>
  </si>
  <si>
    <t>Cuba</t>
  </si>
  <si>
    <t>Djibouti</t>
  </si>
  <si>
    <t>Dominique</t>
  </si>
  <si>
    <t>Egypte</t>
  </si>
  <si>
    <t>Emirats arabes unis</t>
  </si>
  <si>
    <t>Equateur</t>
  </si>
  <si>
    <t>Erythrée</t>
  </si>
  <si>
    <t>Éthiopie</t>
  </si>
  <si>
    <t>Fidji</t>
  </si>
  <si>
    <t>Gabon</t>
  </si>
  <si>
    <t>Gambie</t>
  </si>
  <si>
    <t>Géorgie</t>
  </si>
  <si>
    <t>Ghana</t>
  </si>
  <si>
    <t>Gibraltar</t>
  </si>
  <si>
    <t>Grenade</t>
  </si>
  <si>
    <t>Groenland</t>
  </si>
  <si>
    <t>Guatemala</t>
  </si>
  <si>
    <t>Guinée</t>
  </si>
  <si>
    <t>Guinée équatoriale</t>
  </si>
  <si>
    <t>Guinée-Bissau</t>
  </si>
  <si>
    <t>Guyana</t>
  </si>
  <si>
    <t>Haïti</t>
  </si>
  <si>
    <t>Honduras</t>
  </si>
  <si>
    <t>Hong-Kong</t>
  </si>
  <si>
    <t>Inde</t>
  </si>
  <si>
    <t>Indonésie</t>
  </si>
  <si>
    <t>Iraq</t>
  </si>
  <si>
    <t>Iran</t>
  </si>
  <si>
    <t>Jamaïque</t>
  </si>
  <si>
    <t>Japon</t>
  </si>
  <si>
    <t>Jordanie</t>
  </si>
  <si>
    <t>Kazakhstan</t>
  </si>
  <si>
    <t>Kenya</t>
  </si>
  <si>
    <t>Kirghizstan</t>
  </si>
  <si>
    <t>Kiribati</t>
  </si>
  <si>
    <t>Kosovo</t>
  </si>
  <si>
    <t>Koweït</t>
  </si>
  <si>
    <t>Laos</t>
  </si>
  <si>
    <t>Lesotho</t>
  </si>
  <si>
    <t>Liban</t>
  </si>
  <si>
    <t>Liberia</t>
  </si>
  <si>
    <t>Libye</t>
  </si>
  <si>
    <t>Macédoine</t>
  </si>
  <si>
    <t>Madagascar</t>
  </si>
  <si>
    <t>Malaisie</t>
  </si>
  <si>
    <t>Malawi</t>
  </si>
  <si>
    <t>Maldives</t>
  </si>
  <si>
    <t>Mali</t>
  </si>
  <si>
    <t>Maroc</t>
  </si>
  <si>
    <t>Marshall</t>
  </si>
  <si>
    <t>Maurice</t>
  </si>
  <si>
    <t>Mauritanie</t>
  </si>
  <si>
    <t>Mexique</t>
  </si>
  <si>
    <t>Micronésie</t>
  </si>
  <si>
    <t>Moldavie</t>
  </si>
  <si>
    <t>Monaco</t>
  </si>
  <si>
    <t>Mongolie</t>
  </si>
  <si>
    <t>Monténégro</t>
  </si>
  <si>
    <t>Mozambique</t>
  </si>
  <si>
    <t>Namibie</t>
  </si>
  <si>
    <t>Nauru</t>
  </si>
  <si>
    <t>Népal</t>
  </si>
  <si>
    <t>Nicaragua</t>
  </si>
  <si>
    <t>Niger</t>
  </si>
  <si>
    <t>Nigeria</t>
  </si>
  <si>
    <t>Oman</t>
  </si>
  <si>
    <t>Ouganda</t>
  </si>
  <si>
    <t>Ouzbékistan</t>
  </si>
  <si>
    <t>Pakistan</t>
  </si>
  <si>
    <t>Palaos</t>
  </si>
  <si>
    <t>Palestine</t>
  </si>
  <si>
    <t>Panama</t>
  </si>
  <si>
    <t>Papouasie-Nouvelle-Guinée</t>
  </si>
  <si>
    <t>Paraguay</t>
  </si>
  <si>
    <t>Pérou</t>
  </si>
  <si>
    <t>Philippines</t>
  </si>
  <si>
    <t>Porto Rico</t>
  </si>
  <si>
    <t>Qatar</t>
  </si>
  <si>
    <t>Rép. dém. du Congo</t>
  </si>
  <si>
    <t>République Centrafricaine</t>
  </si>
  <si>
    <t>République Dominicaine</t>
  </si>
  <si>
    <t>Russie</t>
  </si>
  <si>
    <t>Rwanda</t>
  </si>
  <si>
    <t>Sahara Occidental</t>
  </si>
  <si>
    <t>Saint-Christophe-et-Niévès</t>
  </si>
  <si>
    <t>Sainte-Lucie</t>
  </si>
  <si>
    <t>Saint-Marin</t>
  </si>
  <si>
    <t>Saint-Vincent-et-les Grenadines</t>
  </si>
  <si>
    <t>Salomon</t>
  </si>
  <si>
    <t>Salvador</t>
  </si>
  <si>
    <t>Samoa</t>
  </si>
  <si>
    <t>Sao Tomé-et-Principe</t>
  </si>
  <si>
    <t>Sénégal</t>
  </si>
  <si>
    <t>Serbie</t>
  </si>
  <si>
    <t>Seychelles</t>
  </si>
  <si>
    <t>Sierra Leone</t>
  </si>
  <si>
    <t>Singapour</t>
  </si>
  <si>
    <t>Somalie</t>
  </si>
  <si>
    <t>Soudan</t>
  </si>
  <si>
    <t>Soudan du Sud</t>
  </si>
  <si>
    <t>Sri Lanka</t>
  </si>
  <si>
    <t>Suriname</t>
  </si>
  <si>
    <t>Swaziland</t>
  </si>
  <si>
    <t>Syrie</t>
  </si>
  <si>
    <t>Tadjikistan</t>
  </si>
  <si>
    <t>Taiwan</t>
  </si>
  <si>
    <t>Tanzanie</t>
  </si>
  <si>
    <t>Tchad</t>
  </si>
  <si>
    <t>Thaïlande</t>
  </si>
  <si>
    <t>Timor oriental</t>
  </si>
  <si>
    <t>Togo</t>
  </si>
  <si>
    <t>Tonga</t>
  </si>
  <si>
    <t>Trinité-et-Tobago</t>
  </si>
  <si>
    <t>Tunisie</t>
  </si>
  <si>
    <t>Turkménistan</t>
  </si>
  <si>
    <t>Turquie</t>
  </si>
  <si>
    <t>Tuvalu</t>
  </si>
  <si>
    <t>Ukraine</t>
  </si>
  <si>
    <t>Vanuatu</t>
  </si>
  <si>
    <t>Venezuela</t>
  </si>
  <si>
    <t>Viêt Nam</t>
  </si>
  <si>
    <t>Yémen</t>
  </si>
  <si>
    <t>Zambie</t>
  </si>
  <si>
    <t>Zimbabwe</t>
  </si>
  <si>
    <t>AI-01</t>
  </si>
  <si>
    <t>Permettre à l’utilisateur de téléverser ses photos afin que l’algorithme détecte les vêtements présents et propose une classification (type, couleur, style) pour constituer une collection personnelle et faciliter les futures recommandations.</t>
  </si>
  <si>
    <t>NA</t>
  </si>
  <si>
    <t>99 rue de l’Innovation</t>
  </si>
  <si>
    <t>+33 1 xx xx xx xx</t>
  </si>
  <si>
    <t>alfred.dupont@fashioninsta.fr</t>
  </si>
  <si>
    <t>robert.forestier@fashioninsta.fr</t>
  </si>
  <si>
    <t>Recommandation de vêtements similaires à la collection utilisateur (IA)</t>
  </si>
  <si>
    <t>AI-02</t>
  </si>
  <si>
    <t>Identification et catégorisation des vêtements sur les photos (IA)</t>
  </si>
  <si>
    <t>Dupont Alfred</t>
  </si>
  <si>
    <t>Forestier Robert</t>
  </si>
  <si>
    <t>75000</t>
  </si>
  <si>
    <t>Amélioration continue de la précision de l’algorithme (réentraînement).</t>
  </si>
  <si>
    <t>Détection de doublons ou de vêtements semblables pour éviter la redondance.</t>
  </si>
  <si>
    <t>Génération de statistiques globales (ex. tendances de couleur) à des fins d’analyse marketing.</t>
  </si>
  <si>
    <t>12 mois, puis suppression</t>
  </si>
  <si>
    <t>Adresse IP, timestamps d’upload, etc.</t>
  </si>
  <si>
    <t>6 mois</t>
  </si>
  <si>
    <t>Durée de vie du compte</t>
  </si>
  <si>
    <t xml:space="preserve">Identifiant utilisateur	</t>
  </si>
  <si>
    <t>Images / photos utilisateur</t>
  </si>
  <si>
    <t xml:space="preserve">Préférences déclarées	</t>
  </si>
  <si>
    <t>Logs, IP, métadonnées</t>
  </si>
  <si>
    <t>Utilisateurs de l’application</t>
  </si>
  <si>
    <t>Photos contenant des vêtements, potentiellement le visage de l’utilisateur ou d’autres personnes en arrière-plan.</t>
  </si>
  <si>
    <t>Compte, e-mail et ID interne pour associer les photos à un profil.</t>
  </si>
  <si>
    <t>Choix de style, catégories ou étiquettes manuelles ajoutées par l’utilisateur.</t>
  </si>
  <si>
    <t>Équipe de développement / Data science</t>
  </si>
  <si>
    <t>Accès en lecture aux images et métadonnées pseudonymisées pour améliorer l’algorithme.</t>
  </si>
  <si>
    <t>Sous-traitant Cloud (hébergeur)</t>
  </si>
  <si>
    <t>Contrat de sous-traitance avec clauses RGPD (art. 28). Les données sont hébergées sur des serveurs situés dans l’UE.</t>
  </si>
  <si>
    <t>Aucun transfert hors UE</t>
  </si>
  <si>
    <t>Chiffrement des données en transit (HTTPS) et au repos (cryptage du stockage côté serveur).</t>
  </si>
  <si>
    <t>Pseudonymisation des images</t>
  </si>
  <si>
    <t>association à un identifiant utilisateur plutôt qu’au nom ou e-mail en clair.</t>
  </si>
  <si>
    <t>Contrôle d’accès strict</t>
  </si>
  <si>
    <t>seules les équipes autorisées (développeurs/Data scientists) ont accès aux ensembles de données, via un système d’authentification forte.</t>
  </si>
  <si>
    <t>Journalisation (logs d’accès)</t>
  </si>
  <si>
    <t>pour tracer qui consulte/modifie les données.</t>
  </si>
  <si>
    <t>Droits des personnes</t>
  </si>
  <si>
    <t>Information et consentement</t>
  </si>
  <si>
    <t>Bannière ou mention claire lorsque l’utilisateur téléverse une photo.</t>
  </si>
  <si>
    <t xml:space="preserve">Accès </t>
  </si>
  <si>
    <t>L’utilisateur peut demander une copie des photos et des analyses (catégorisation).</t>
  </si>
  <si>
    <t xml:space="preserve">Rectification / effacement </t>
  </si>
  <si>
    <t>L’utilisateur peut supprimer ou remplacer ses photos à tout moment.</t>
  </si>
  <si>
    <t xml:space="preserve">Opposition </t>
  </si>
  <si>
    <t>Possibilité de s’opposer au traitement pour la reconnaissance d’images (désactivation de la fonctionnalité d’analyse IA).</t>
  </si>
  <si>
    <t xml:space="preserve">Portabilité </t>
  </si>
  <si>
    <t>Export de la liste des vêtements identifiés et des catégories associées au compte, sur demande.</t>
  </si>
  <si>
    <t>Recommandation de vêtements similaires à la collection utilisateur (IA):
-Sa propre collection (vêtements qu’il a ajoutés ou identifiés dans l’app).
-Les tendances générales (données agrégées, mode, popularité).
-L’historique de navigation/achats de l’utilisateur.</t>
  </si>
  <si>
    <t>Génération de suggestions en temps réel ou à la demande (ex. notifications).</t>
  </si>
  <si>
    <t>Affinage des propositions (filtrage collaboratif, algorithmes de similarité).</t>
  </si>
  <si>
    <t>Statistiques globales pour améliorer le modèle (quels types de vêtements sont le plus souvent recommandés ?).</t>
  </si>
  <si>
    <t>Historique de navigation</t>
  </si>
  <si>
    <t>Pages consultées, clics sur des articles, temps passé sur certains produits.</t>
  </si>
  <si>
    <t>12 mois puis purge.</t>
  </si>
  <si>
    <t>Historique d’achats / de commandes</t>
  </si>
  <si>
    <t>Liste des vêtements achetés, dates, montants, fréquence.</t>
  </si>
  <si>
    <t>36 mois (pour un suivi commercial standard) puis archivage</t>
  </si>
  <si>
    <t>Données sur la “collection” personnelle</t>
  </si>
  <si>
    <t>Vêtements que l’utilisateur a ajoutés, tags (type, couleur, style), notes ou préférences exprimées.</t>
  </si>
  <si>
    <t>Tant que l’utilisateur conserve son compte actif. Purge automatique en cas de suppression du compte ou après 12 mois d’inactivité.</t>
  </si>
  <si>
    <t>Informations de profil</t>
  </si>
  <si>
    <t>Identifiant utilisateur, e-mail, pseudo, préférences générales (ex. style vestimentaire favori).</t>
  </si>
  <si>
    <t>Durée de vie du compte, puis effacement complet si l’utilisateur se désinscrit.</t>
  </si>
  <si>
    <t>Logs et métadonnées</t>
  </si>
  <si>
    <t>Adresse IP, timestamps de connexion, device utilisé (mobile, web).</t>
  </si>
  <si>
    <t>6 mois pour la sécurité et la traçabilité.</t>
  </si>
  <si>
    <t>Le moteur de recommandation traite principalement des données de consommation et de préférences vestimentaires. Il n’y a pas de traitement de santé, orientation sexuelle ou origines ethniques. L’analyse de style ne doit pas en déduire de caractéristiques protégées.</t>
  </si>
  <si>
    <t>Utilisateurs</t>
  </si>
  <si>
    <t>titulaires de compte, prospects ayant créé un profil, ou clients actifs</t>
  </si>
  <si>
    <t>Équipe interne (marketing, data science)</t>
  </si>
  <si>
    <t>Accès en lecture (données pseudonymisées ou agrégées) pour affiner l’algorithme de recommandation.</t>
  </si>
  <si>
    <t>Fournisseur de solutions analytics / IA (sous‐traitant)</t>
  </si>
  <si>
    <t>Les données de navigation et d’achats sont associées à un ID interne au lieu du nom ou e‐mail en clair.</t>
  </si>
  <si>
    <t>Pseudonymisation</t>
  </si>
  <si>
    <t>Audit régulier</t>
  </si>
  <si>
    <t>Vérification semestrielle ou annuelle par le DPO ou un tiers de confiance.</t>
  </si>
  <si>
    <t>Droit à l’information</t>
  </si>
  <si>
    <t>Politique de confidentialité expliquée lors de l’inscription, mention lors de la configuration du moteur de recommandation.</t>
  </si>
  <si>
    <t>Droit d’accès / rectification / effacement</t>
  </si>
  <si>
    <t>L’utilisateur peut consulter son historique, le modifier ou le supprimer.</t>
  </si>
  <si>
    <t>Droit d’opposition</t>
  </si>
  <si>
    <t>Possibilité de refuser la personnalisation (opt-out) ou d’ajuster le degré de personnalisation.</t>
  </si>
  <si>
    <t>Droit à la portabilité</t>
  </si>
  <si>
    <t>Sur les données qu’il a fournies (collection, historique) si la base légale est le consentement ou un contrat.</t>
  </si>
  <si>
    <t>Révocation du consentement</t>
  </si>
  <si>
    <t>L’utilisateur peut retirer son accord et donc stopper le traitement IA pour la recommandation.</t>
  </si>
  <si>
    <t>Oui</t>
  </si>
  <si>
    <t>Les photos :
L’application ne fait qu’analyser les vêtements (détection de couleur, style, etc.) sans procéder à une identification formelle du visage ou à des inférences sur l’orientation religieuse, ethnique ou sexuelle. 
Néanmoins, dans la pratique, on ne contrôle pas tout ce que l’utilisateur prend en photo (il peut y avoir un symbole religieux, un T-shirt à message, un tatouage révélant des convictions, etc.). On touche alors à des données potentiellement sensibles car elles peuvent être vues ou déduites des images.</t>
  </si>
  <si>
    <t>Facteurs de risque</t>
  </si>
  <si>
    <t>Risque
(événement redouté)</t>
  </si>
  <si>
    <t>Conséquences
(en coût, délai, qualité, satisfaction client)</t>
  </si>
  <si>
    <t>Impact
(0 à3)</t>
  </si>
  <si>
    <t>Probabilité
(0 à 3)</t>
  </si>
  <si>
    <t>Criticité
(impact*prob)</t>
  </si>
  <si>
    <t>Actions de prévention
(pour éviter l'événement redouté)</t>
  </si>
  <si>
    <t>Action de correction
(si événement redouté avéré)</t>
  </si>
  <si>
    <t>Etant donné que …</t>
  </si>
  <si>
    <t>Si …</t>
  </si>
  <si>
    <t>Alors …</t>
  </si>
  <si>
    <t xml:space="preserve">Juniorité du data scientist + dépendance à un sous-traitant IA (compétences externes)	</t>
  </si>
  <si>
    <t xml:space="preserve">Équipe interne n’a pas l’expertise suffisante pour développer / ajuster le modèle IA efficacement	</t>
  </si>
  <si>
    <t>- Modèle IA sous-optimal, entraînement plus long
- Délais allongés, surcoûts de prestation externe
- Qualité des prédictions moins fiable</t>
  </si>
  <si>
    <t>- Plan de formation accéléré pour le data scientist
- Coaching régulier par un expert data
- Clause de performance avec le sous-traitant</t>
  </si>
  <si>
    <t>- Faire appel à un autre prestataire spécialisé si la qualité n’est pas au rendez-vous
- Reprioriser les fonctionnalités IA les plus complexes</t>
  </si>
  <si>
    <t xml:space="preserve">Délais très courts pour devancer le concurrent	</t>
  </si>
  <si>
    <t xml:space="preserve">Pression sur l’équipe pouvant conduire à bâcler certaines phases (tests, validation RGPD, etc.)	</t>
  </si>
  <si>
    <t>- Montée du stress, bugs en production
- Mauvaise qualité de l’application
- Risque de “burn-out” ou démotivation de l’équipe
- Perte de crédibilité auprès des utilisateurs</t>
  </si>
  <si>
    <t>- Réduire le périmètre fonctionnel en urgence
- Reporter les fonctionnalités non critiques à une version ultérieure
- Renforcer l’équipe (intérim, consultants) si possible</t>
  </si>
  <si>
    <t>Développeurs mobile déjà mobilisés sur un autre projet urgent</t>
  </si>
  <si>
    <t>- Retard dans la livraison de l’application
- Tension dans la planification de l’équipe
- Risque d’arbitrages défavorables pour le projet Fashion Insta</t>
  </si>
  <si>
    <t>- Planifier précisément la charge sur les deux projets
- Impliquer une équipe de renfort / consultants externes
- Clarifier les priorités avec le management</t>
  </si>
  <si>
    <t>- Reprogrammer le planning (nouvelles estimations)
- Affecter d’autres développeurs ou redistribuer les tâches
- Reporter les fonctionnalités non essentielles</t>
  </si>
  <si>
    <t>Gestion des données personnelles, y compris photos (données potentiellement sensibles)</t>
  </si>
  <si>
    <t>Non-conformité RGPD, traitement de données sensibles (visage, indices d’origine ethnique/religieuse) sans base légale ou mesures de sécurité insuffisantes</t>
  </si>
  <si>
    <t>- Risque d’amende CNIL (jusqu’à 4 % du CA)
- Atteinte à l’image de marque
- Frein à l’adoption (utilisateurs méfiants pour partager leurs photos)</t>
  </si>
  <si>
    <t>- Mise en place d’un registre de traitements + DPIA
- Minimisation (reconnaître seulement les vêtements, pas les visages)
- Politiques de consentement claires</t>
  </si>
  <si>
    <t>- Stopper immédiatement tout traitement litigieux
- Mettre à jour les process d’anonymisation / pseudonymisation
- Informer la CNIL si fuite de données</t>
  </si>
  <si>
    <t>Sécurité insuffisante / fuites de données (attaque cyber, vol de photos, etc.)</t>
  </si>
  <si>
    <t>Si un cyberattaquant accède aux serveurs (hébergement Cloud), vol ou exfiltration des données personnelles</t>
  </si>
  <si>
    <t>- Violation de données (obligation de notification RGPD)
- Pertes financières, impact sur la réputation
- Risque de procès ou d’action collective</t>
  </si>
  <si>
    <t>- Chiffrement des données (au repos / en transit)
- Pentests, audits réguliers
- Contrôle d’accès strict + MFA</t>
  </si>
  <si>
    <t>- Isoler le système compromis et stopper la fuite
- Informer rapidement les utilisateurs et l’autorité compétente
- Mettre en place un plan d’urgence (rotation des clés, etc.)</t>
  </si>
  <si>
    <t>Biais algorithmiques (recommandations discriminatoires ou inadaptées)</t>
  </si>
  <si>
    <t>Modèle IA favorisant certains types de vêtements / styles, ou discriminant involontairement certains utilisateurs</t>
  </si>
  <si>
    <t>- Insatisfaction et perte de confiance
- Risque légal (discrimination)
- Altération de la pertinence des recommandations</t>
  </si>
  <si>
    <t>- Constituer un jeu de données diversifié
- Mettre en place des métriques anti-biais et audits réguliers
- Revue humaine des recommandations critiques</t>
  </si>
  <si>
    <t>- Corriger ou réentraîner le modèle avec des données plus équilibrées
- Communiquer sur les améliorations apportées</t>
  </si>
  <si>
    <t>Disponibilité / fiabilité du prestataire Cloud (pannes, SLA non respectés)</t>
  </si>
  <si>
    <t>Indisponibilité de l’infrastructure =&gt; service inaccessible</t>
  </si>
  <si>
    <t>- Interruption du service
- Perte d’utilisateurs ou de ventes
- Image de marque dégradée</t>
  </si>
  <si>
    <t>- Choisir un hébergeur reconnu, SLA élevé
- Mettre en place un plan de reprise d’activité (PRA)
- Contrat articulant pénalités en cas de non-respect des SLA</t>
  </si>
  <si>
    <t>- Basculement vers un second fournisseur Cloud en cas de panne prolongée
- Communication proactive avec les utilisateurs</t>
  </si>
  <si>
    <t>Adoption utilisateur insuffisante (fonctionnalités IA mal perçues, crainte sur la confidentialité)</t>
  </si>
  <si>
    <t>Les utilisateurs n’adoptent pas la fonctionnalité ou craignent que leurs photos soient mal utilisées</t>
  </si>
  <si>
    <t>- Faible retour sur investissement
- Abandon de l’app ou non-participation
- Image négative (peu fiable, non respectueuse de la vie privée)</t>
  </si>
  <si>
    <t>- Campagne de communication / tutoriels
- Transparence sur le traitement (politique de confidentialité claire)
- Recueillir régulièrement le feedback utilisateur</t>
  </si>
  <si>
    <t>- Revoir l’UX (interface plus simple, rassurante)
- Clarifier davantage la politique de confidentialité et proposer un opt-out IA</t>
  </si>
  <si>
    <t>Planning / Budget sous-estimés (sous-évaluation du temps IA, retours d’itération nombreux)</t>
  </si>
  <si>
    <t>- Augmentation des coûts et stress pour l’équipe
- Décalage du go-live
- Insatisfaction du management / finance</t>
  </si>
  <si>
    <t>- Pilotage agile (sprints, rétros régulières)
- Réserve de budget pour R&amp;D IA (prudent)
- Communication claire sur les jalons et risques</t>
  </si>
  <si>
    <t>- Prioriser les User Stories indispensables
- Négocier un délai additionnel ou un budget supplémentaire
- Réduire la complexité technique si nécessaire</t>
  </si>
  <si>
    <t>Qualité de données (photos mal taguées, métadonnées incomplètes, doublons, etc.)</t>
  </si>
  <si>
    <t>- Recommandations inexactes
- Frustration de l’utilisateur
- Nécessité de retraiter ou nettoyer fréquemment les données</t>
  </si>
  <si>
    <t>- Contrôle qualité sur les images (vérification du tag, format, etc.)
- Process d’onboarding pour bien renseigner les photos
- Outils de déduplication</t>
  </si>
  <si>
    <t>- Nettoyage massif des données et réentraînement du modèle
- Mettre en place un correctif pour mieux gérer les erreurs utilisateur</t>
  </si>
  <si>
    <t>Total</t>
  </si>
  <si>
    <t>Type</t>
  </si>
  <si>
    <t>Coûts annuels d’infrastructure Azure</t>
  </si>
  <si>
    <t>Coûts annuels de maintenance</t>
  </si>
  <si>
    <t>Coûts initiaux d’infrastructure Azure (Phase de conception &amp; entraînement)</t>
  </si>
  <si>
    <t>Chaque année suivante, les gains continuent de creuser un écart positif.</t>
  </si>
  <si>
    <t>Cumul net (Gains - Coûts)</t>
  </si>
  <si>
    <t>Cumul des gains</t>
  </si>
  <si>
    <t>Cumul des coûts</t>
  </si>
  <si>
    <t>Net annuel (G - Coûts)</t>
  </si>
  <si>
    <t>Coûts annuels (Maintenance + Infra)</t>
  </si>
  <si>
    <t>Gains annuels (G)</t>
  </si>
  <si>
    <t>Année</t>
  </si>
  <si>
    <t>Microsoft Azure Estimate</t>
  </si>
  <si>
    <t>Votre estimation</t>
  </si>
  <si>
    <t>Service category</t>
  </si>
  <si>
    <t>Service type</t>
  </si>
  <si>
    <t>Custom name</t>
  </si>
  <si>
    <t>Region</t>
  </si>
  <si>
    <t>Estimated monthly cost</t>
  </si>
  <si>
    <t>Estimated upfront cost</t>
  </si>
  <si>
    <t>Analyse</t>
  </si>
  <si>
    <t>Azure Machine Learning</t>
  </si>
  <si>
    <t/>
  </si>
  <si>
    <t>France Central</t>
  </si>
  <si>
    <t>1 NC6s v3 (6 coeur(s), 112 Go de RAM) x 50 Heures, Pay as you go</t>
  </si>
  <si>
    <t>Stockage</t>
  </si>
  <si>
    <t>Storage Accounts</t>
  </si>
  <si>
    <t>Redondance : Stockage d’objets blob de bloc, Usage général v2, Espace de noms plat, LRS, Niveau d’accès À chaud, 500 Go Capacité - À l'utilisation, 10 x 10 000 opérations d’écriture, 10 x 10 000 opérations de liste et de création de conteneur, 10 x 10 000 opérations de lecture, 1 x 10 000 autres opérations. 1 000 Go Extraction de données, 1 000 Go Écriture de données, SFTP désactivé</t>
  </si>
  <si>
    <t>Outils de développement</t>
  </si>
  <si>
    <t>Azure DevOps</t>
  </si>
  <si>
    <t>0 utilisateurs supplémentaires de la licence de plan Essentiel, 3 utilisateurs de la licence de plan Essentiel + Test Plans, niveau Gratuit 1 Pipeline(s) hébergé(s) Microsoft, 1 Pipeline(s) auto-hébergé(s), 0 Artefacts Go, 0 validateurs GitHub Advanced Security</t>
  </si>
  <si>
    <t>Support</t>
  </si>
  <si>
    <t>Licensing Program</t>
  </si>
  <si>
    <t>Microsoft Customer Agreement (MCA)</t>
  </si>
  <si>
    <t>Billing Account</t>
  </si>
  <si>
    <t>Billing Profile</t>
  </si>
  <si>
    <t>Disclaimer</t>
  </si>
  <si>
    <t>All prices shown are in Euro Zone – Euro (€) EUR. This is a summary estimate, not a quote. For up to date pricing information please visit https://azure.microsoft.com/pricing/calculator/</t>
  </si>
  <si>
    <t>This estimate was created at 2/21/2025 4:45:22 PM UTC.</t>
  </si>
  <si>
    <t>Azure Machine Learning
(inclus instance NC6)
50h / mois</t>
  </si>
  <si>
    <t>Temps developpement + entrainement
(en mois)</t>
  </si>
  <si>
    <t>Stockage d’objets blob de bloc
(500Go)</t>
  </si>
  <si>
    <t>Services</t>
  </si>
  <si>
    <t>Azure DevOps (3 users)</t>
  </si>
  <si>
    <t>Coûts équipe</t>
  </si>
  <si>
    <t>Coûts infrastructure</t>
  </si>
  <si>
    <t>Coût mensuel (€)</t>
  </si>
  <si>
    <t>Coût total (€)</t>
  </si>
  <si>
    <t>Coûts (€)</t>
  </si>
  <si>
    <t>Base (€)</t>
  </si>
  <si>
    <t>Estimation (%)</t>
  </si>
  <si>
    <t>Coûts annuels</t>
  </si>
  <si>
    <t>Calcul</t>
  </si>
  <si>
    <t>App Service</t>
  </si>
  <si>
    <t>Niveau Premium V3 ; 1 P1MV3 (2 Cœur(s), 16 Go de RAM, 250 Go de stockage) ; Plan d’économies d’un an ; Système d’exploitation Linux ; 0 SNI/SSL Connexions ; 0 SSL IP Connexions ; 0 Domaines personnalisés ; 0 Certificats SSL standards ; 0 Certificats SSL génériques</t>
  </si>
  <si>
    <t>Redondance : Stockage d’objets blob de bloc, Stockage Blob, Espace de noms plat, LRS, Niveau d’accès À chaud, 200 Go Capacité - À l'utilisation, 10 x 10 000 opérations d’écriture, 10 x 10 000 opérations de liste et de création de conteneur, 10 x 10 000 opérations de lecture, 1 x 10 000 autres opérations. 1 000 Go Extraction de données, 1 000 Go Écriture de données, SFTP désactivé</t>
  </si>
  <si>
    <t>Bases de données</t>
  </si>
  <si>
    <t>Azure Cosmos DB</t>
  </si>
  <si>
    <t>Azure Cosmos DB for PostgreSQL (NOUVEAU), Nœud unique Étage, 1 vCore extensible 2 Gio RAM x 730 Heures, À l'utilisation, 256 Gio Stockage à usage général, Sans haute disponibilité</t>
  </si>
  <si>
    <t>1 D4ds v4 (4 coeur(s), 16 Go de RAM), 1 year reserved</t>
  </si>
  <si>
    <t>Identité</t>
  </si>
  <si>
    <t>Azure Active Directory B2C</t>
  </si>
  <si>
    <t>0 utilisateurs supplémentaires de la licence de plan Essentiel, 1 utilisateurs de la licence de plan Essentiel + Test Plans, niveau Gratuit 1 Pipeline(s) hébergé(s) Microsoft, 1 Pipeline(s) auto-hébergé(s), 0 Artefacts Go, 0 validateurs GitHub Advanced Security</t>
  </si>
  <si>
    <t>DevOps</t>
  </si>
  <si>
    <t>Azure Monitor</t>
  </si>
  <si>
    <t>Log analytics : Log Data Ingestion: 0 GB Daily Auxiliary logs, 0 GB Daily Basic logs, 0 GB Daily Analytics logs ingested, 1 months of Interactive Retention, 0 months of Retention, 0 GB data restored for 0 days, 0 queries per day with 0 GB data scanned per query, 0 GB of Log Data Exported per day, Platform Log Data Processed per day: 0 GB with Destination to Storage or Event Hub and 0 GB with Destination to Marketplace Partners, 0 Search job Queries per day with 0 GB data scanned per query ; 0 points de terminaison SCOM MI ; Managed Prometheus: Using default collection estimation method (with a cluster of {0} linux nodes, {1} Windows nodes, {2} containers, and {3} pods), 0 Average daily Dashboards users, 7 Dashboards, 50000 Data samples queried per dashboard, 25 promql alerting rules, 25 promql recording rules ; Application Insights : 1 GB Daily Analytics logs ingested, 6 mois de conservation des données, 0 Tests Web Standard, fréquence d’exécution 5 minutes, exécution pendant 730 heures ; 0 ressources surveillées X 1 série chronologique d’indicateur de performance surveillée par ressource, Fréquence du signal de journal 5 minutes avec 0 signaux de journal surveillée et 1 séries chronologiques par signal, 0 Événements supplémentaires (en milliers), 0 E-mails supplémentaires (en centaine de milliers), 0 Notifications push supplémentaires (en centaine de milliers), 0 Webhooks supplémentaires (en millions)</t>
  </si>
  <si>
    <t>This estimate was created at 2/21/2025 6:27:08 PM UTC.</t>
  </si>
  <si>
    <t>Nbre mois</t>
  </si>
  <si>
    <t>Coûts mensuel (€)</t>
  </si>
  <si>
    <t>Coûts total</t>
  </si>
  <si>
    <t>Base de Données</t>
  </si>
  <si>
    <t>Azure Active Directory</t>
  </si>
  <si>
    <t>Niveau Premium P1 : 60 000 utilisateur(s) actif(s) mensuel(s), 0 événements SMS/téléphone</t>
  </si>
  <si>
    <t>Année 1-T1</t>
  </si>
  <si>
    <t>Année 1-T2</t>
  </si>
  <si>
    <t>Année 1-T3</t>
  </si>
  <si>
    <t>Année 1-T4</t>
  </si>
  <si>
    <t>Année 2-T1</t>
  </si>
  <si>
    <t>Année 2-T2</t>
  </si>
  <si>
    <t>Année 2-T3</t>
  </si>
  <si>
    <t>Année 2-T4</t>
  </si>
  <si>
    <t>Année 3-T1</t>
  </si>
  <si>
    <t>Année 3-T2</t>
  </si>
  <si>
    <t>Année 3-T3</t>
  </si>
  <si>
    <t>Année 3-T4</t>
  </si>
  <si>
    <t>Année 4-T1</t>
  </si>
  <si>
    <t>Année 4-T2</t>
  </si>
  <si>
    <t>Année 4-T3</t>
  </si>
  <si>
    <t>Année 4-T4</t>
  </si>
  <si>
    <t>Année 5-T1</t>
  </si>
  <si>
    <t>Année 5-T2</t>
  </si>
  <si>
    <t>Année 5-T3</t>
  </si>
  <si>
    <t>Année 5-T4</t>
  </si>
  <si>
    <t>Coûts initiaux de développement total</t>
  </si>
  <si>
    <t>Coûts initiaux de développement</t>
  </si>
  <si>
    <t>Coûts de maintenance</t>
  </si>
  <si>
    <t>Coûts de maintenance software, basé sur 15% du coût initial de développement</t>
  </si>
  <si>
    <t>Coûts annuels de l'hébergeur qui permet le fonctionnement des modèle sur le cloud.</t>
  </si>
  <si>
    <t>Mauvaise qualité de photos</t>
  </si>
  <si>
    <t>Criticité</t>
  </si>
  <si>
    <t>Stockage blob (200Go)</t>
  </si>
  <si>
    <t>Coûts annuels total</t>
  </si>
  <si>
    <t>Coûts maintenance</t>
  </si>
  <si>
    <t xml:space="preserve">Juniorité du data scientist	</t>
  </si>
  <si>
    <t xml:space="preserve">Délais très courts	</t>
  </si>
  <si>
    <t>Développeurs mobile déjà mobilisés</t>
  </si>
  <si>
    <t>Gestion des données personnelles</t>
  </si>
  <si>
    <t>Sécurité insuffisante</t>
  </si>
  <si>
    <t>Biais algorithmiques</t>
  </si>
  <si>
    <t>Disponibilité / fiabilité du prestataire Cloud</t>
  </si>
  <si>
    <t>Adoption utilisateur insuffisante</t>
  </si>
  <si>
    <t>Planning / Budget sous-estimés</t>
  </si>
  <si>
    <t>Qualité de données</t>
  </si>
  <si>
    <t>Facteurs de risques</t>
  </si>
  <si>
    <t>- Gestion agile avec sprints et revues fréquentes
- Identification des “must have” vs. “should have”
- Communication transparente avec le sponsor</t>
  </si>
  <si>
    <t>Fin de la première année, le cumul net passe en positif :</t>
  </si>
  <si>
    <r>
      <t>Conclusion</t>
    </r>
    <r>
      <rPr>
        <sz val="11"/>
        <color rgb="FF000000"/>
        <rFont val="Calibri"/>
        <family val="2"/>
      </rPr>
      <t xml:space="preserve"> : la </t>
    </r>
    <r>
      <rPr>
        <b/>
        <sz val="11"/>
        <color theme="1"/>
        <rFont val="Calibri"/>
        <family val="2"/>
        <scheme val="minor"/>
      </rPr>
      <t>rentabilité</t>
    </r>
    <r>
      <rPr>
        <sz val="11"/>
        <color rgb="FF000000"/>
        <rFont val="Calibri"/>
        <family val="2"/>
      </rPr>
      <t xml:space="preserve"> est atteinte en moins d'1 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</si>
</sst>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quot; &quot;##&quot; &quot;##&quot; &quot;##&quot; &quot;#0"/>
    <numFmt numFmtId="165" formatCode="[$€]#,##0.00"/>
  </numFmts>
  <fonts count="4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u/>
      <sz val="11"/>
      <color rgb="FF0563C1"/>
      <name val="Calibri"/>
      <family val="2"/>
    </font>
    <font>
      <sz val="10"/>
      <color rgb="FF996600"/>
      <name val="Calibri"/>
      <family val="2"/>
    </font>
    <font>
      <sz val="10"/>
      <color rgb="FF333333"/>
      <name val="Calibri"/>
      <family val="2"/>
    </font>
    <font>
      <sz val="11"/>
      <color rgb="FF000000"/>
      <name val="Georgia"/>
      <family val="1"/>
    </font>
    <font>
      <b/>
      <sz val="11"/>
      <color rgb="FF000000"/>
      <name val="Georgia"/>
      <family val="1"/>
    </font>
    <font>
      <b/>
      <sz val="11"/>
      <color rgb="FFFFFFFF"/>
      <name val="Georgia"/>
      <family val="1"/>
    </font>
    <font>
      <b/>
      <sz val="11"/>
      <color rgb="FF1F4E78"/>
      <name val="Georgia"/>
      <family val="1"/>
    </font>
    <font>
      <sz val="11"/>
      <color rgb="FFFFFFFF"/>
      <name val="Georgia"/>
      <family val="1"/>
    </font>
    <font>
      <sz val="11"/>
      <color rgb="FF1F4E78"/>
      <name val="Georgia"/>
      <family val="1"/>
    </font>
    <font>
      <b/>
      <sz val="10"/>
      <color rgb="FFFFFFFF"/>
      <name val="Georgia"/>
      <family val="1"/>
    </font>
    <font>
      <b/>
      <sz val="11"/>
      <color rgb="FF000000"/>
      <name val="Calibri"/>
      <family val="2"/>
    </font>
    <font>
      <sz val="11"/>
      <name val="Calibri"/>
      <family val="2"/>
      <scheme val="minor"/>
    </font>
    <font>
      <sz val="11"/>
      <name val="Calibri"/>
      <family val="2"/>
    </font>
    <font>
      <b/>
      <sz val="14"/>
      <name val="Segoe UI Light"/>
      <family val="2"/>
    </font>
    <font>
      <sz val="11"/>
      <name val="Segoe UI Light"/>
      <family val="2"/>
    </font>
    <font>
      <b/>
      <sz val="12"/>
      <name val="Segoe UI Light"/>
      <family val="2"/>
    </font>
    <font>
      <b/>
      <sz val="11"/>
      <name val="Segoe UI Light"/>
      <family val="2"/>
    </font>
    <font>
      <i/>
      <sz val="11"/>
      <name val="Segoe UI Light"/>
      <family val="2"/>
    </font>
    <font>
      <sz val="8"/>
      <name val="Calibri"/>
      <family val="2"/>
    </font>
    <font>
      <b/>
      <sz val="16"/>
      <color theme="1"/>
      <name val="Calibri"/>
      <family val="2"/>
      <scheme val="minor"/>
    </font>
  </fonts>
  <fills count="2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
      <patternFill patternType="solid">
        <fgColor rgb="FF004A99"/>
        <bgColor rgb="FF004A99"/>
      </patternFill>
    </fill>
    <fill>
      <patternFill patternType="solid">
        <fgColor rgb="FF9BC2E6"/>
        <bgColor rgb="FF9BC2E6"/>
      </patternFill>
    </fill>
    <fill>
      <patternFill patternType="solid">
        <fgColor rgb="FFDDEBF7"/>
        <bgColor rgb="FFDDEBF7"/>
      </patternFill>
    </fill>
    <fill>
      <patternFill patternType="solid">
        <fgColor rgb="FF5B9BD5"/>
        <bgColor rgb="FF5B9BD5"/>
      </patternFill>
    </fill>
    <fill>
      <patternFill patternType="solid">
        <fgColor rgb="FF00206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DDEBF7"/>
      </patternFill>
    </fill>
    <fill>
      <patternFill patternType="solid">
        <fgColor rgb="FFD3D3D3"/>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7" tint="0.79998168889431442"/>
        <bgColor indexed="64"/>
      </patternFill>
    </fill>
  </fills>
  <borders count="19">
    <border>
      <left/>
      <right/>
      <top/>
      <bottom/>
      <diagonal/>
    </border>
    <border>
      <left style="thin">
        <color rgb="FF808080"/>
      </left>
      <right style="thin">
        <color rgb="FF808080"/>
      </right>
      <top style="thin">
        <color rgb="FF808080"/>
      </top>
      <bottom style="thin">
        <color rgb="FF808080"/>
      </bottom>
      <diagonal/>
    </border>
    <border>
      <left/>
      <right/>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E7E6E6"/>
      </left>
      <right/>
      <top style="thin">
        <color rgb="FFE7E6E6"/>
      </top>
      <bottom/>
      <diagonal/>
    </border>
    <border>
      <left style="thin">
        <color rgb="FFFFFFFF"/>
      </left>
      <right style="thin">
        <color rgb="FFE7E6E6"/>
      </right>
      <top style="thin">
        <color rgb="FFFFFFFF"/>
      </top>
      <bottom style="thin">
        <color rgb="FFFFFFFF"/>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24">
    <xf numFmtId="0" fontId="0" fillId="0" borderId="0"/>
    <xf numFmtId="44" fontId="6" fillId="0" borderId="0" applyFont="0" applyFill="0" applyBorder="0" applyAlignment="0" applyProtection="0"/>
    <xf numFmtId="9" fontId="6" fillId="0" borderId="0" applyFont="0" applyFill="0" applyBorder="0" applyAlignment="0" applyProtection="0"/>
    <xf numFmtId="0" fontId="22" fillId="8" borderId="1" applyNumberFormat="0" applyProtection="0"/>
    <xf numFmtId="0" fontId="10" fillId="0" borderId="0" applyNumberFormat="0" applyBorder="0" applyProtection="0"/>
    <xf numFmtId="0" fontId="11" fillId="2" borderId="0" applyNumberFormat="0" applyBorder="0" applyProtection="0"/>
    <xf numFmtId="0" fontId="11" fillId="3" borderId="0" applyNumberFormat="0" applyBorder="0" applyProtection="0"/>
    <xf numFmtId="0" fontId="10" fillId="4" borderId="0" applyNumberFormat="0" applyBorder="0" applyProtection="0"/>
    <xf numFmtId="0" fontId="12" fillId="5" borderId="0" applyNumberFormat="0" applyBorder="0" applyProtection="0"/>
    <xf numFmtId="0" fontId="13" fillId="6" borderId="0" applyNumberFormat="0" applyBorder="0" applyProtection="0"/>
    <xf numFmtId="0" fontId="14" fillId="0" borderId="0" applyNumberFormat="0" applyBorder="0" applyProtection="0"/>
    <xf numFmtId="0" fontId="15" fillId="7" borderId="0" applyNumberFormat="0" applyBorder="0" applyProtection="0"/>
    <xf numFmtId="0" fontId="16" fillId="0" borderId="0" applyNumberFormat="0" applyBorder="0" applyProtection="0"/>
    <xf numFmtId="0" fontId="17" fillId="0" borderId="0" applyNumberFormat="0" applyBorder="0" applyProtection="0"/>
    <xf numFmtId="0" fontId="18" fillId="0" borderId="0" applyNumberFormat="0" applyBorder="0" applyProtection="0"/>
    <xf numFmtId="0" fontId="19" fillId="0" borderId="0" applyNumberFormat="0" applyBorder="0" applyProtection="0"/>
    <xf numFmtId="0" fontId="20" fillId="0" borderId="0" applyNumberFormat="0" applyFill="0" applyBorder="0" applyAlignment="0" applyProtection="0"/>
    <xf numFmtId="0" fontId="21" fillId="8" borderId="0" applyNumberFormat="0" applyBorder="0" applyProtection="0"/>
    <xf numFmtId="0" fontId="9" fillId="0" borderId="0" applyNumberFormat="0" applyFont="0" applyBorder="0" applyProtection="0"/>
    <xf numFmtId="0" fontId="9" fillId="0" borderId="0" applyNumberFormat="0" applyFont="0" applyBorder="0" applyProtection="0"/>
    <xf numFmtId="0" fontId="12" fillId="0" borderId="0" applyNumberFormat="0" applyBorder="0" applyProtection="0"/>
    <xf numFmtId="0" fontId="5" fillId="0" borderId="0"/>
    <xf numFmtId="44" fontId="5" fillId="0" borderId="0" applyFont="0" applyFill="0" applyBorder="0" applyAlignment="0" applyProtection="0"/>
    <xf numFmtId="0" fontId="32" fillId="0" borderId="0"/>
  </cellStyleXfs>
  <cellXfs count="120">
    <xf numFmtId="0" fontId="0" fillId="0" borderId="0" xfId="0"/>
    <xf numFmtId="0" fontId="23" fillId="0" borderId="0" xfId="0" applyFont="1" applyAlignment="1">
      <alignment vertical="top"/>
    </xf>
    <xf numFmtId="0" fontId="25" fillId="10" borderId="5" xfId="0" applyFont="1" applyFill="1" applyBorder="1" applyAlignment="1">
      <alignment horizontal="right" vertical="center" wrapText="1"/>
    </xf>
    <xf numFmtId="49" fontId="27" fillId="10" borderId="3" xfId="0" applyNumberFormat="1" applyFont="1" applyFill="1" applyBorder="1" applyAlignment="1">
      <alignment horizontal="center" vertical="top"/>
    </xf>
    <xf numFmtId="0" fontId="25" fillId="13" borderId="6" xfId="0" applyFont="1" applyFill="1" applyBorder="1" applyAlignment="1">
      <alignment horizontal="right" vertical="center" wrapText="1"/>
    </xf>
    <xf numFmtId="0" fontId="25" fillId="13" borderId="5" xfId="0" applyFont="1" applyFill="1" applyBorder="1" applyAlignment="1">
      <alignment horizontal="right" vertical="center" wrapText="1"/>
    </xf>
    <xf numFmtId="0" fontId="25" fillId="13" borderId="4" xfId="0" applyFont="1" applyFill="1" applyBorder="1" applyAlignment="1">
      <alignment horizontal="right" vertical="center" wrapText="1"/>
    </xf>
    <xf numFmtId="0" fontId="23" fillId="0" borderId="0" xfId="0" applyFont="1" applyAlignment="1">
      <alignment horizontal="right" vertical="center"/>
    </xf>
    <xf numFmtId="0" fontId="25" fillId="10" borderId="5" xfId="0" applyFont="1" applyFill="1" applyBorder="1" applyAlignment="1">
      <alignment horizontal="center" vertical="center"/>
    </xf>
    <xf numFmtId="14" fontId="26" fillId="12" borderId="7" xfId="0" applyNumberFormat="1" applyFont="1" applyFill="1" applyBorder="1" applyAlignment="1">
      <alignment horizontal="left" vertical="center"/>
    </xf>
    <xf numFmtId="49" fontId="26" fillId="12" borderId="4" xfId="0" applyNumberFormat="1" applyFont="1" applyFill="1" applyBorder="1" applyAlignment="1">
      <alignment vertical="center"/>
    </xf>
    <xf numFmtId="49" fontId="26" fillId="11" borderId="7" xfId="0" applyNumberFormat="1" applyFont="1" applyFill="1" applyBorder="1" applyAlignment="1">
      <alignment horizontal="left" vertical="center" shrinkToFit="1"/>
    </xf>
    <xf numFmtId="49" fontId="26" fillId="11" borderId="4" xfId="0" applyNumberFormat="1" applyFont="1" applyFill="1" applyBorder="1" applyAlignment="1">
      <alignment horizontal="left" vertical="center"/>
    </xf>
    <xf numFmtId="49" fontId="26" fillId="11" borderId="7" xfId="0" applyNumberFormat="1" applyFont="1" applyFill="1" applyBorder="1" applyAlignment="1">
      <alignment horizontal="left" vertical="center"/>
    </xf>
    <xf numFmtId="0" fontId="25" fillId="9" borderId="0" xfId="0" applyFont="1" applyFill="1" applyAlignment="1">
      <alignment horizontal="right" vertical="center" wrapText="1"/>
    </xf>
    <xf numFmtId="49" fontId="23" fillId="9" borderId="0" xfId="0" applyNumberFormat="1" applyFont="1" applyFill="1" applyAlignment="1">
      <alignment vertical="top"/>
    </xf>
    <xf numFmtId="49" fontId="23" fillId="10" borderId="3" xfId="0" applyNumberFormat="1" applyFont="1" applyFill="1" applyBorder="1" applyAlignment="1">
      <alignment vertical="top"/>
    </xf>
    <xf numFmtId="0" fontId="25" fillId="10" borderId="0" xfId="0" applyFont="1" applyFill="1" applyAlignment="1">
      <alignment horizontal="right" vertical="center" wrapText="1"/>
    </xf>
    <xf numFmtId="0" fontId="25" fillId="0" borderId="0" xfId="0" applyFont="1" applyAlignment="1">
      <alignment horizontal="right" vertical="center" wrapText="1"/>
    </xf>
    <xf numFmtId="49" fontId="28" fillId="0" borderId="5" xfId="0" applyNumberFormat="1" applyFont="1" applyBorder="1" applyAlignment="1">
      <alignment horizontal="left" vertical="top" wrapText="1"/>
    </xf>
    <xf numFmtId="49" fontId="28" fillId="0" borderId="3" xfId="0" applyNumberFormat="1" applyFont="1" applyBorder="1" applyAlignment="1">
      <alignment horizontal="left" vertical="top" wrapText="1"/>
    </xf>
    <xf numFmtId="49" fontId="23" fillId="0" borderId="3" xfId="0" applyNumberFormat="1" applyFont="1" applyBorder="1" applyAlignment="1">
      <alignment horizontal="center" vertical="top"/>
    </xf>
    <xf numFmtId="0" fontId="25" fillId="10" borderId="11" xfId="0" applyFont="1" applyFill="1" applyBorder="1" applyAlignment="1">
      <alignment horizontal="right" vertical="center"/>
    </xf>
    <xf numFmtId="0" fontId="25" fillId="10" borderId="4" xfId="0" applyFont="1" applyFill="1" applyBorder="1" applyAlignment="1">
      <alignment horizontal="center" vertical="center"/>
    </xf>
    <xf numFmtId="49" fontId="28" fillId="11" borderId="7" xfId="0" applyNumberFormat="1" applyFont="1" applyFill="1" applyBorder="1" applyAlignment="1">
      <alignment horizontal="left" vertical="top"/>
    </xf>
    <xf numFmtId="49" fontId="26" fillId="11" borderId="4" xfId="0" applyNumberFormat="1" applyFont="1" applyFill="1" applyBorder="1" applyAlignment="1">
      <alignment horizontal="left" vertical="top" wrapText="1"/>
    </xf>
    <xf numFmtId="0" fontId="30" fillId="0" borderId="0" xfId="0" applyFont="1"/>
    <xf numFmtId="0" fontId="0" fillId="0" borderId="0" xfId="0" applyAlignment="1">
      <alignment wrapText="1"/>
    </xf>
    <xf numFmtId="0" fontId="0" fillId="0" borderId="0" xfId="0" applyAlignment="1">
      <alignment vertical="center" wrapText="1"/>
    </xf>
    <xf numFmtId="49" fontId="20" fillId="12" borderId="3" xfId="16" applyNumberFormat="1" applyFill="1" applyBorder="1" applyAlignment="1">
      <alignment vertical="center"/>
    </xf>
    <xf numFmtId="164" fontId="20" fillId="11" borderId="3" xfId="16" applyNumberFormat="1" applyFill="1" applyBorder="1" applyAlignment="1">
      <alignment horizontal="left" vertical="center"/>
    </xf>
    <xf numFmtId="0" fontId="25" fillId="13" borderId="0" xfId="0" applyFont="1" applyFill="1" applyAlignment="1">
      <alignment horizontal="right" vertical="center" wrapText="1"/>
    </xf>
    <xf numFmtId="0" fontId="5" fillId="0" borderId="0" xfId="21" applyAlignment="1">
      <alignment horizontal="left" vertical="center" indent="1"/>
    </xf>
    <xf numFmtId="0" fontId="8" fillId="0" borderId="0" xfId="21" applyFont="1" applyAlignment="1">
      <alignment horizontal="left" vertical="center" indent="1"/>
    </xf>
    <xf numFmtId="0" fontId="5" fillId="0" borderId="0" xfId="21"/>
    <xf numFmtId="44" fontId="0" fillId="0" borderId="0" xfId="22" applyFont="1" applyAlignment="1">
      <alignment vertical="center" wrapText="1"/>
    </xf>
    <xf numFmtId="0" fontId="8" fillId="0" borderId="0" xfId="21" applyFont="1" applyAlignment="1">
      <alignment horizontal="center" vertical="center" wrapText="1"/>
    </xf>
    <xf numFmtId="0" fontId="34" fillId="0" borderId="0" xfId="23" applyFont="1" applyAlignment="1">
      <alignment vertical="top" wrapText="1"/>
    </xf>
    <xf numFmtId="165" fontId="34" fillId="0" borderId="0" xfId="23" applyNumberFormat="1" applyFont="1" applyAlignment="1">
      <alignment horizontal="left" vertical="top"/>
    </xf>
    <xf numFmtId="0" fontId="32" fillId="0" borderId="0" xfId="23"/>
    <xf numFmtId="0" fontId="36" fillId="17" borderId="0" xfId="23" applyFont="1" applyFill="1" applyAlignment="1">
      <alignment vertical="top" wrapText="1"/>
    </xf>
    <xf numFmtId="165" fontId="36" fillId="17" borderId="0" xfId="23" applyNumberFormat="1" applyFont="1" applyFill="1" applyAlignment="1">
      <alignment horizontal="left" vertical="top"/>
    </xf>
    <xf numFmtId="0" fontId="36" fillId="0" borderId="0" xfId="23" applyFont="1" applyAlignment="1">
      <alignment vertical="top" wrapText="1"/>
    </xf>
    <xf numFmtId="0" fontId="34" fillId="0" borderId="13" xfId="23" applyFont="1" applyBorder="1" applyAlignment="1">
      <alignment vertical="top" wrapText="1"/>
    </xf>
    <xf numFmtId="0" fontId="36" fillId="0" borderId="13" xfId="23" applyFont="1" applyBorder="1" applyAlignment="1">
      <alignment vertical="top" wrapText="1"/>
    </xf>
    <xf numFmtId="165" fontId="36" fillId="0" borderId="13" xfId="23" applyNumberFormat="1" applyFont="1" applyBorder="1" applyAlignment="1">
      <alignment horizontal="left" vertical="top"/>
    </xf>
    <xf numFmtId="0" fontId="32" fillId="0" borderId="0" xfId="23" applyAlignment="1">
      <alignment vertical="top" wrapText="1"/>
    </xf>
    <xf numFmtId="165" fontId="32" fillId="0" borderId="0" xfId="23" applyNumberFormat="1" applyAlignment="1">
      <alignment horizontal="left" vertical="top"/>
    </xf>
    <xf numFmtId="165" fontId="32" fillId="0" borderId="0" xfId="23" applyNumberFormat="1" applyAlignment="1">
      <alignment horizontal="left"/>
    </xf>
    <xf numFmtId="0" fontId="5" fillId="0" borderId="0" xfId="21" applyAlignment="1">
      <alignment wrapText="1"/>
    </xf>
    <xf numFmtId="44" fontId="5" fillId="0" borderId="0" xfId="1" applyFont="1"/>
    <xf numFmtId="44" fontId="5" fillId="0" borderId="0" xfId="21" applyNumberFormat="1"/>
    <xf numFmtId="0" fontId="5" fillId="0" borderId="0" xfId="21" applyAlignment="1">
      <alignment horizontal="center" vertical="center"/>
    </xf>
    <xf numFmtId="0" fontId="5" fillId="0" borderId="0" xfId="21" applyAlignment="1">
      <alignment horizontal="center" vertical="center" wrapText="1"/>
    </xf>
    <xf numFmtId="9" fontId="5" fillId="0" borderId="0" xfId="2" applyFont="1"/>
    <xf numFmtId="44" fontId="8" fillId="0" borderId="0" xfId="21" applyNumberFormat="1" applyFont="1"/>
    <xf numFmtId="0" fontId="8" fillId="0" borderId="0" xfId="21" applyFont="1" applyAlignment="1">
      <alignment horizontal="center" vertical="top" wrapText="1"/>
    </xf>
    <xf numFmtId="0" fontId="5" fillId="0" borderId="0" xfId="21" applyAlignment="1">
      <alignment vertical="top"/>
    </xf>
    <xf numFmtId="0" fontId="4" fillId="0" borderId="0" xfId="21" applyFont="1"/>
    <xf numFmtId="0" fontId="5" fillId="0" borderId="0" xfId="21" applyAlignment="1">
      <alignment horizontal="center"/>
    </xf>
    <xf numFmtId="0" fontId="7" fillId="14" borderId="17" xfId="21" applyFont="1" applyFill="1" applyBorder="1" applyAlignment="1">
      <alignment horizontal="center" vertical="top" wrapText="1"/>
    </xf>
    <xf numFmtId="0" fontId="7" fillId="15" borderId="17" xfId="21" applyFont="1" applyFill="1" applyBorder="1" applyAlignment="1">
      <alignment horizontal="center" vertical="top" wrapText="1"/>
    </xf>
    <xf numFmtId="49" fontId="31" fillId="16" borderId="17" xfId="21" applyNumberFormat="1" applyFont="1" applyFill="1" applyBorder="1" applyAlignment="1">
      <alignment vertical="top" wrapText="1"/>
    </xf>
    <xf numFmtId="0" fontId="31" fillId="16" borderId="17" xfId="21" applyFont="1" applyFill="1" applyBorder="1" applyAlignment="1">
      <alignment vertical="top" wrapText="1"/>
    </xf>
    <xf numFmtId="0" fontId="3" fillId="0" borderId="0" xfId="21" applyFont="1"/>
    <xf numFmtId="0" fontId="2" fillId="0" borderId="0" xfId="21" applyFont="1"/>
    <xf numFmtId="0" fontId="2" fillId="0" borderId="0" xfId="21" applyFont="1" applyAlignment="1">
      <alignment vertical="top"/>
    </xf>
    <xf numFmtId="0" fontId="39" fillId="21" borderId="18" xfId="21" applyFont="1" applyFill="1" applyBorder="1" applyAlignment="1">
      <alignment horizontal="center"/>
    </xf>
    <xf numFmtId="0" fontId="39" fillId="21" borderId="0" xfId="21" applyFont="1" applyFill="1" applyBorder="1" applyAlignment="1">
      <alignment horizontal="center"/>
    </xf>
    <xf numFmtId="0" fontId="5" fillId="19" borderId="0" xfId="21" applyFill="1" applyAlignment="1">
      <alignment horizontal="center"/>
    </xf>
    <xf numFmtId="0" fontId="8" fillId="20" borderId="14" xfId="21" applyFont="1" applyFill="1" applyBorder="1" applyAlignment="1">
      <alignment horizontal="center"/>
    </xf>
    <xf numFmtId="0" fontId="8" fillId="20" borderId="16" xfId="21" applyFont="1" applyFill="1" applyBorder="1" applyAlignment="1">
      <alignment horizontal="center"/>
    </xf>
    <xf numFmtId="0" fontId="8" fillId="20" borderId="15" xfId="21" applyFont="1" applyFill="1" applyBorder="1" applyAlignment="1">
      <alignment horizontal="center"/>
    </xf>
    <xf numFmtId="0" fontId="8" fillId="20" borderId="14" xfId="21" applyFont="1" applyFill="1" applyBorder="1" applyAlignment="1">
      <alignment horizontal="center" vertical="center"/>
    </xf>
    <xf numFmtId="0" fontId="8" fillId="20" borderId="15" xfId="21" applyFont="1" applyFill="1" applyBorder="1" applyAlignment="1">
      <alignment horizontal="center" vertical="center"/>
    </xf>
    <xf numFmtId="0" fontId="8" fillId="20" borderId="16" xfId="21" applyFont="1" applyFill="1" applyBorder="1" applyAlignment="1">
      <alignment horizontal="center" vertical="center"/>
    </xf>
    <xf numFmtId="0" fontId="1" fillId="0" borderId="0" xfId="21" applyFont="1" applyAlignment="1">
      <alignment horizontal="right"/>
    </xf>
    <xf numFmtId="0" fontId="4" fillId="0" borderId="0" xfId="21" applyFont="1" applyAlignment="1">
      <alignment horizontal="right"/>
    </xf>
    <xf numFmtId="0" fontId="0" fillId="12" borderId="3" xfId="0" applyFill="1" applyBorder="1"/>
    <xf numFmtId="49" fontId="26" fillId="11" borderId="3" xfId="0" applyNumberFormat="1" applyFont="1" applyFill="1" applyBorder="1" applyAlignment="1">
      <alignment horizontal="left" vertical="center"/>
    </xf>
    <xf numFmtId="14" fontId="0" fillId="12" borderId="3" xfId="0" applyNumberFormat="1" applyFill="1" applyBorder="1" applyAlignment="1">
      <alignment horizontal="left"/>
    </xf>
    <xf numFmtId="0" fontId="0" fillId="12" borderId="3" xfId="0" applyFill="1" applyBorder="1" applyAlignment="1">
      <alignment horizontal="left"/>
    </xf>
    <xf numFmtId="14" fontId="0" fillId="11" borderId="5" xfId="0" applyNumberFormat="1" applyFill="1" applyBorder="1" applyAlignment="1">
      <alignment horizontal="left"/>
    </xf>
    <xf numFmtId="14" fontId="0" fillId="11" borderId="3" xfId="0" applyNumberFormat="1" applyFill="1" applyBorder="1" applyAlignment="1">
      <alignment horizontal="left"/>
    </xf>
    <xf numFmtId="0" fontId="0" fillId="11" borderId="3" xfId="0" applyFill="1" applyBorder="1" applyAlignment="1">
      <alignment wrapText="1"/>
    </xf>
    <xf numFmtId="0" fontId="0" fillId="11" borderId="3" xfId="0" applyFill="1" applyBorder="1"/>
    <xf numFmtId="0" fontId="0" fillId="12" borderId="5" xfId="0" applyFill="1" applyBorder="1"/>
    <xf numFmtId="0" fontId="25" fillId="10" borderId="8" xfId="0" applyFont="1" applyFill="1" applyBorder="1" applyAlignment="1">
      <alignment horizontal="center" vertical="center"/>
    </xf>
    <xf numFmtId="0" fontId="25" fillId="10" borderId="6" xfId="0" applyFont="1" applyFill="1" applyBorder="1" applyAlignment="1">
      <alignment horizontal="center" vertical="center"/>
    </xf>
    <xf numFmtId="0" fontId="0" fillId="12" borderId="4" xfId="0" applyFill="1" applyBorder="1"/>
    <xf numFmtId="0" fontId="0" fillId="11" borderId="4" xfId="0" applyFill="1" applyBorder="1" applyAlignment="1">
      <alignment wrapText="1"/>
    </xf>
    <xf numFmtId="0" fontId="0" fillId="11" borderId="5" xfId="0" applyFill="1" applyBorder="1"/>
    <xf numFmtId="0" fontId="0" fillId="11" borderId="4" xfId="0" applyFill="1" applyBorder="1"/>
    <xf numFmtId="0" fontId="25" fillId="10" borderId="9" xfId="0" applyFont="1" applyFill="1" applyBorder="1" applyAlignment="1">
      <alignment horizontal="center" vertical="center"/>
    </xf>
    <xf numFmtId="49" fontId="26" fillId="12" borderId="4" xfId="0" applyNumberFormat="1" applyFont="1" applyFill="1" applyBorder="1" applyAlignment="1">
      <alignment horizontal="left" vertical="center"/>
    </xf>
    <xf numFmtId="0" fontId="0" fillId="12" borderId="6" xfId="0" applyFill="1" applyBorder="1"/>
    <xf numFmtId="0" fontId="0" fillId="11" borderId="5" xfId="0" applyFill="1" applyBorder="1" applyAlignment="1">
      <alignment wrapText="1"/>
    </xf>
    <xf numFmtId="49" fontId="24" fillId="11" borderId="4" xfId="0" applyNumberFormat="1" applyFont="1" applyFill="1" applyBorder="1" applyAlignment="1">
      <alignment horizontal="left" vertical="center"/>
    </xf>
    <xf numFmtId="49" fontId="26" fillId="11" borderId="4" xfId="0" applyNumberFormat="1" applyFont="1" applyFill="1" applyBorder="1" applyAlignment="1">
      <alignment horizontal="left" vertical="center" wrapText="1"/>
    </xf>
    <xf numFmtId="0" fontId="0" fillId="11" borderId="6" xfId="0" applyFill="1" applyBorder="1"/>
    <xf numFmtId="0" fontId="25" fillId="10" borderId="10" xfId="0" applyFont="1" applyFill="1" applyBorder="1" applyAlignment="1">
      <alignment horizontal="center" vertical="center"/>
    </xf>
    <xf numFmtId="0" fontId="29" fillId="10" borderId="4" xfId="0" applyFont="1" applyFill="1" applyBorder="1" applyAlignment="1">
      <alignment horizontal="center" vertical="center"/>
    </xf>
    <xf numFmtId="0" fontId="25" fillId="10" borderId="4" xfId="0" applyFont="1" applyFill="1" applyBorder="1" applyAlignment="1">
      <alignment horizontal="center" vertical="center"/>
    </xf>
    <xf numFmtId="49" fontId="26" fillId="11" borderId="4" xfId="0" applyNumberFormat="1" applyFont="1" applyFill="1" applyBorder="1" applyAlignment="1">
      <alignment horizontal="left" vertical="top" wrapText="1"/>
    </xf>
    <xf numFmtId="49" fontId="26" fillId="11" borderId="5" xfId="0" applyNumberFormat="1" applyFont="1" applyFill="1" applyBorder="1" applyAlignment="1">
      <alignment horizontal="left" vertical="center"/>
    </xf>
    <xf numFmtId="49" fontId="26" fillId="11" borderId="7" xfId="0" applyNumberFormat="1" applyFont="1" applyFill="1" applyBorder="1" applyAlignment="1">
      <alignment horizontal="left" vertical="center"/>
    </xf>
    <xf numFmtId="0" fontId="0" fillId="11" borderId="5" xfId="0" applyFill="1" applyBorder="1" applyAlignment="1">
      <alignment horizontal="left"/>
    </xf>
    <xf numFmtId="0" fontId="0" fillId="11" borderId="3" xfId="0" applyFill="1" applyBorder="1" applyAlignment="1">
      <alignment horizontal="left"/>
    </xf>
    <xf numFmtId="0" fontId="25" fillId="10" borderId="2" xfId="0" applyFont="1" applyFill="1" applyBorder="1" applyAlignment="1">
      <alignment horizontal="center" vertical="center"/>
    </xf>
    <xf numFmtId="0" fontId="0" fillId="11" borderId="5" xfId="0" applyFill="1" applyBorder="1" applyAlignment="1">
      <alignment horizontal="left" wrapText="1"/>
    </xf>
    <xf numFmtId="0" fontId="0" fillId="11" borderId="3" xfId="0" applyFill="1" applyBorder="1" applyAlignment="1">
      <alignment horizontal="left" wrapText="1"/>
    </xf>
    <xf numFmtId="0" fontId="0" fillId="12" borderId="5" xfId="0" applyFill="1" applyBorder="1" applyAlignment="1">
      <alignment horizontal="left"/>
    </xf>
    <xf numFmtId="0" fontId="0" fillId="12" borderId="4" xfId="0" applyFill="1" applyBorder="1" applyAlignment="1">
      <alignment wrapText="1"/>
    </xf>
    <xf numFmtId="0" fontId="0" fillId="12" borderId="5" xfId="0" applyFill="1" applyBorder="1" applyAlignment="1">
      <alignment wrapText="1"/>
    </xf>
    <xf numFmtId="0" fontId="0" fillId="11" borderId="12" xfId="0" applyFill="1" applyBorder="1"/>
    <xf numFmtId="0" fontId="33" fillId="0" borderId="0" xfId="23" applyFont="1" applyAlignment="1">
      <alignment vertical="top"/>
    </xf>
    <xf numFmtId="0" fontId="34" fillId="0" borderId="0" xfId="23" applyFont="1" applyAlignment="1">
      <alignment vertical="top" wrapText="1"/>
    </xf>
    <xf numFmtId="0" fontId="35" fillId="0" borderId="0" xfId="23" applyFont="1" applyAlignment="1">
      <alignment vertical="top"/>
    </xf>
    <xf numFmtId="0" fontId="37" fillId="18" borderId="0" xfId="23" applyFont="1" applyFill="1" applyAlignment="1">
      <alignment vertical="top" wrapText="1"/>
    </xf>
    <xf numFmtId="165" fontId="37" fillId="18" borderId="0" xfId="23" applyNumberFormat="1" applyFont="1" applyFill="1" applyAlignment="1">
      <alignment horizontal="left" vertical="top"/>
    </xf>
  </cellXfs>
  <cellStyles count="24">
    <cellStyle name="Accent" xfId="4" xr:uid="{00000000-0005-0000-0000-000000000000}"/>
    <cellStyle name="Accent 1" xfId="5" xr:uid="{00000000-0005-0000-0000-000001000000}"/>
    <cellStyle name="Accent 2" xfId="6" xr:uid="{00000000-0005-0000-0000-000002000000}"/>
    <cellStyle name="Accent 3" xfId="7" xr:uid="{00000000-0005-0000-0000-000003000000}"/>
    <cellStyle name="Bad" xfId="8" xr:uid="{00000000-0005-0000-0000-000004000000}"/>
    <cellStyle name="Error" xfId="9" xr:uid="{00000000-0005-0000-0000-000005000000}"/>
    <cellStyle name="Footnote" xfId="10" xr:uid="{00000000-0005-0000-0000-000006000000}"/>
    <cellStyle name="Good" xfId="11" xr:uid="{00000000-0005-0000-0000-000007000000}"/>
    <cellStyle name="Heading" xfId="12" xr:uid="{00000000-0005-0000-0000-000008000000}"/>
    <cellStyle name="Heading 1" xfId="13" xr:uid="{00000000-0005-0000-0000-000009000000}"/>
    <cellStyle name="Heading 2" xfId="14" xr:uid="{00000000-0005-0000-0000-00000A000000}"/>
    <cellStyle name="Hyperlink" xfId="15" xr:uid="{00000000-0005-0000-0000-00000B000000}"/>
    <cellStyle name="Lien hypertexte" xfId="16" xr:uid="{00000000-0005-0000-0000-00000C000000}"/>
    <cellStyle name="Monétaire" xfId="1" builtinId="4"/>
    <cellStyle name="Monétaire 2" xfId="22" xr:uid="{00000000-0005-0000-0000-00000E000000}"/>
    <cellStyle name="Neutral" xfId="17" xr:uid="{00000000-0005-0000-0000-00000F000000}"/>
    <cellStyle name="Normal" xfId="0" builtinId="0" customBuiltin="1"/>
    <cellStyle name="Normal 2" xfId="21" xr:uid="{00000000-0005-0000-0000-000011000000}"/>
    <cellStyle name="Normal 3" xfId="23" xr:uid="{00000000-0005-0000-0000-000012000000}"/>
    <cellStyle name="Note" xfId="3" builtinId="10" customBuiltin="1"/>
    <cellStyle name="Pourcentage" xfId="2" builtinId="5"/>
    <cellStyle name="Status" xfId="18" xr:uid="{00000000-0005-0000-0000-000015000000}"/>
    <cellStyle name="Text" xfId="19" xr:uid="{00000000-0005-0000-0000-000016000000}"/>
    <cellStyle name="Warning" xfId="20" xr:uid="{00000000-0005-0000-0000-000017000000}"/>
  </cellStyles>
  <dxfs count="31">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center" vertical="center" textRotation="0" wrapText="0" indent="0" justifyLastLine="0" shrinkToFit="0" readingOrder="0"/>
    </dxf>
    <dxf>
      <numFmt numFmtId="34" formatCode="_-* #,##0.00\ &quot;€&quot;_-;\-* #,##0.00\ &quot;€&quot;_-;_-* &quot;-&quot;??\ &quot;€&quot;_-;_-@_-"/>
    </dxf>
    <dxf>
      <numFmt numFmtId="34" formatCode="_-* #,##0.00\ &quot;€&quot;_-;\-* #,##0.00\ &quot;€&quot;_-;_-* &quot;-&quot;??\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font>
      <numFmt numFmtId="34" formatCode="_-* #,##0.00\ &quot;€&quot;_-;\-* #,##0.00\ &quot;€&quot;_-;_-* &quot;-&quot;??\ &quot;€&quot;_-;_-@_-"/>
    </dxf>
    <dxf>
      <font>
        <b val="0"/>
        <i val="0"/>
        <strike val="0"/>
        <condense val="0"/>
        <extend val="0"/>
        <outline val="0"/>
        <shadow val="0"/>
        <u val="none"/>
        <vertAlign val="baseline"/>
        <sz val="11"/>
        <color theme="1"/>
        <name val="Calibri"/>
        <family val="2"/>
        <scheme val="minor"/>
      </font>
    </dxf>
    <dxf>
      <numFmt numFmtId="34" formatCode="_-* #,##0.00\ &quot;€&quot;_-;\-* #,##0.00\ &quot;€&quot;_-;_-* &quot;-&quot;??\ &quot;€&quot;_-;_-@_-"/>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center" vertical="center" textRotation="0" indent="0" justifyLastLine="0" shrinkToFit="0" readingOrder="0"/>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Partie</a:t>
            </a:r>
            <a:r>
              <a:rPr lang="fr-FR" baseline="0"/>
              <a:t> Infrastucture</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8333333333333334E-2"/>
          <c:y val="0.29620031060131324"/>
          <c:w val="0.9027777777777779"/>
          <c:h val="0.61705854476523769"/>
        </c:manualLayout>
      </c:layout>
      <c:pie3DChart>
        <c:varyColors val="1"/>
        <c:ser>
          <c:idx val="0"/>
          <c:order val="0"/>
          <c:dPt>
            <c:idx val="0"/>
            <c:bubble3D val="0"/>
            <c:explosion val="11"/>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7EE-4F99-9512-1D937797D0C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7EE-4F99-9512-1D937797D0C9}"/>
              </c:ext>
            </c:extLst>
          </c:dPt>
          <c:dPt>
            <c:idx val="2"/>
            <c:bubble3D val="0"/>
            <c:explosion val="9"/>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47EE-4F99-9512-1D937797D0C9}"/>
              </c:ext>
            </c:extLst>
          </c:dPt>
          <c:dLbls>
            <c:dLbl>
              <c:idx val="0"/>
              <c:layout>
                <c:manualLayout>
                  <c:x val="-6.032655293088364E-2"/>
                  <c:y val="-0.2466083406240886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7EE-4F99-9512-1D937797D0C9}"/>
                </c:ext>
              </c:extLst>
            </c:dLbl>
            <c:dLbl>
              <c:idx val="1"/>
              <c:layout>
                <c:manualLayout>
                  <c:x val="-6.9576115485564305E-2"/>
                  <c:y val="-2.009040536599600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7EE-4F99-9512-1D937797D0C9}"/>
                </c:ext>
              </c:extLst>
            </c:dLbl>
            <c:dLbl>
              <c:idx val="2"/>
              <c:layout>
                <c:manualLayout>
                  <c:x val="1.8631889763779528E-2"/>
                  <c:y val="-7.29374453193350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7EE-4F99-9512-1D937797D0C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Coûts!$A$7:$A$9</c:f>
              <c:strCache>
                <c:ptCount val="3"/>
                <c:pt idx="0">
                  <c:v>Azure Machine Learning
(inclus instance NC6)
50h / mois</c:v>
                </c:pt>
                <c:pt idx="1">
                  <c:v>Stockage d’objets blob de bloc
(500Go)</c:v>
                </c:pt>
                <c:pt idx="2">
                  <c:v>Azure DevOps (3 users)</c:v>
                </c:pt>
              </c:strCache>
            </c:strRef>
          </c:cat>
          <c:val>
            <c:numRef>
              <c:f>Coûts!$D$7:$D$9</c:f>
              <c:numCache>
                <c:formatCode>_("€"* #,##0.00_);_("€"* \(#,##0.00\);_("€"* "-"??_);_(@_)</c:formatCode>
                <c:ptCount val="3"/>
                <c:pt idx="0">
                  <c:v>515.37</c:v>
                </c:pt>
                <c:pt idx="1">
                  <c:v>31.200000000000003</c:v>
                </c:pt>
                <c:pt idx="2">
                  <c:v>449.13</c:v>
                </c:pt>
              </c:numCache>
            </c:numRef>
          </c:val>
          <c:extLst>
            <c:ext xmlns:c16="http://schemas.microsoft.com/office/drawing/2014/chart" uri="{C3380CC4-5D6E-409C-BE32-E72D297353CC}">
              <c16:uniqueId val="{00000000-47EE-4F99-9512-1D937797D0C9}"/>
            </c:ext>
          </c:extLst>
        </c:ser>
        <c:dLbls>
          <c:dLblPos val="bestFit"/>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3.6111111111111108E-2"/>
          <c:y val="0.1251425405734318"/>
          <c:w val="0.95"/>
          <c:h val="0.210497597834872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Coûts de </a:t>
            </a:r>
          </a:p>
          <a:p>
            <a:pPr>
              <a:defRPr/>
            </a:pPr>
            <a:r>
              <a:rPr lang="en-US"/>
              <a:t>développement total (€)</a:t>
            </a:r>
          </a:p>
        </c:rich>
      </c:tx>
      <c:layout>
        <c:manualLayout>
          <c:xMode val="edge"/>
          <c:yMode val="edge"/>
          <c:x val="6.7001675041876048E-3"/>
          <c:y val="0.10301596084273251"/>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3.6111111111111108E-2"/>
          <c:y val="0.1739585156022164"/>
          <c:w val="0.93888888888888888"/>
          <c:h val="0.66921223388743079"/>
        </c:manualLayout>
      </c:layout>
      <c:ofPieChart>
        <c:ofPieType val="bar"/>
        <c:varyColors val="1"/>
        <c:ser>
          <c:idx val="0"/>
          <c:order val="0"/>
          <c:tx>
            <c:strRef>
              <c:f>Coûts!$B$13</c:f>
              <c:strCache>
                <c:ptCount val="1"/>
                <c:pt idx="0">
                  <c:v>Coûts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E2F-4847-91B5-07F9F37A94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CE2F-4847-91B5-07F9F37A94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FC2-4B4B-B413-C968C2A6A09E}"/>
              </c:ext>
            </c:extLst>
          </c:dPt>
          <c:dLbls>
            <c:dLbl>
              <c:idx val="0"/>
              <c:layout>
                <c:manualLayout>
                  <c:x val="0.21541618855432007"/>
                  <c:y val="5.8195928211676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E2F-4847-91B5-07F9F37A9401}"/>
                </c:ext>
              </c:extLst>
            </c:dLbl>
            <c:dLbl>
              <c:idx val="1"/>
              <c:layout>
                <c:manualLayout>
                  <c:x val="0.11754239262805717"/>
                  <c:y val="-0.16967241257005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E2F-4847-91B5-07F9F37A94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fr-F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Coûts!$A$14:$A$15</c:f>
              <c:strCache>
                <c:ptCount val="2"/>
                <c:pt idx="0">
                  <c:v>Coûts équipe</c:v>
                </c:pt>
                <c:pt idx="1">
                  <c:v>Coûts infrastructure</c:v>
                </c:pt>
              </c:strCache>
            </c:strRef>
          </c:cat>
          <c:val>
            <c:numRef>
              <c:f>Coûts!$B$14:$B$15</c:f>
              <c:numCache>
                <c:formatCode>_("€"* #,##0.00_);_("€"* \(#,##0.00\);_("€"* "-"??_);_(@_)</c:formatCode>
                <c:ptCount val="2"/>
                <c:pt idx="0">
                  <c:v>142272.5</c:v>
                </c:pt>
                <c:pt idx="1">
                  <c:v>995.7</c:v>
                </c:pt>
              </c:numCache>
            </c:numRef>
          </c:val>
          <c:extLst>
            <c:ext xmlns:c16="http://schemas.microsoft.com/office/drawing/2014/chart" uri="{C3380CC4-5D6E-409C-BE32-E72D297353CC}">
              <c16:uniqueId val="{00000000-CE2F-4847-91B5-07F9F37A9401}"/>
            </c:ext>
          </c:extLst>
        </c:ser>
        <c:dLbls>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layout>
        <c:manualLayout>
          <c:xMode val="edge"/>
          <c:yMode val="edge"/>
          <c:x val="3.5630903536175789E-3"/>
          <c:y val="0.75180137617932896"/>
          <c:w val="0.42049378006703075"/>
          <c:h val="0.212162587784635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fr-FR"/>
              <a:t>Coûts annuels total</a:t>
            </a:r>
          </a:p>
        </c:rich>
      </c:tx>
      <c:layout>
        <c:manualLayout>
          <c:xMode val="edge"/>
          <c:yMode val="edge"/>
          <c:x val="3.2289478836380323E-2"/>
          <c:y val="2.6618269812462191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ofPieChart>
        <c:ofPieType val="bar"/>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9D2-4A58-A6A4-AB6306FA88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B4-44FF-85A9-65482486299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B4-44FF-85A9-654824862993}"/>
              </c:ext>
            </c:extLst>
          </c:dPt>
          <c:dLbls>
            <c:dLbl>
              <c:idx val="0"/>
              <c:layout>
                <c:manualLayout>
                  <c:x val="2.1765520393233109E-2"/>
                  <c:y val="-0.2026193368297202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9D2-4A58-A6A4-AB6306FA88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fr-F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Coûts!$A$61:$A$62</c:f>
              <c:strCache>
                <c:ptCount val="2"/>
                <c:pt idx="0">
                  <c:v>Coûts maintenance</c:v>
                </c:pt>
                <c:pt idx="1">
                  <c:v>Coûts infrastructure</c:v>
                </c:pt>
              </c:strCache>
            </c:strRef>
          </c:cat>
          <c:val>
            <c:numRef>
              <c:f>Coûts!$B$61:$B$62</c:f>
              <c:numCache>
                <c:formatCode>_("€"* #,##0.00_);_("€"* \(#,##0.00\);_("€"* "-"??_);_(@_)</c:formatCode>
                <c:ptCount val="2"/>
                <c:pt idx="0">
                  <c:v>21490.23</c:v>
                </c:pt>
                <c:pt idx="1">
                  <c:v>5165.16</c:v>
                </c:pt>
              </c:numCache>
            </c:numRef>
          </c:val>
          <c:extLst>
            <c:ext xmlns:c16="http://schemas.microsoft.com/office/drawing/2014/chart" uri="{C3380CC4-5D6E-409C-BE32-E72D297353CC}">
              <c16:uniqueId val="{00000000-A9D2-4A58-A6A4-AB6306FA888A}"/>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Infrastructure</a:t>
            </a:r>
            <a:r>
              <a:rPr lang="fr-FR" baseline="0"/>
              <a:t> Application</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explosion val="6"/>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25A5-4EFB-A171-12D6A97E3614}"/>
              </c:ext>
            </c:extLst>
          </c:dPt>
          <c:dPt>
            <c:idx val="1"/>
            <c:bubble3D val="0"/>
            <c:explosion val="11"/>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25A5-4EFB-A171-12D6A97E3614}"/>
              </c:ext>
            </c:extLst>
          </c:dPt>
          <c:dPt>
            <c:idx val="2"/>
            <c:bubble3D val="0"/>
            <c:explosion val="7"/>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25A5-4EFB-A171-12D6A97E3614}"/>
              </c:ext>
            </c:extLst>
          </c:dPt>
          <c:dPt>
            <c:idx val="3"/>
            <c:bubble3D val="0"/>
            <c:explosion val="9"/>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6-25A5-4EFB-A171-12D6A97E3614}"/>
              </c:ext>
            </c:extLst>
          </c:dPt>
          <c:dPt>
            <c:idx val="4"/>
            <c:bubble3D val="0"/>
            <c:explosion val="6"/>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25A5-4EFB-A171-12D6A97E3614}"/>
              </c:ext>
            </c:extLst>
          </c:dPt>
          <c:dPt>
            <c:idx val="5"/>
            <c:bubble3D val="0"/>
            <c:explosion val="8"/>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4-25A5-4EFB-A171-12D6A97E3614}"/>
              </c:ext>
            </c:extLst>
          </c:dPt>
          <c:dPt>
            <c:idx val="6"/>
            <c:bubble3D val="0"/>
            <c:explosion val="5"/>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25A5-4EFB-A171-12D6A97E3614}"/>
              </c:ext>
            </c:extLst>
          </c:dPt>
          <c:dLbls>
            <c:dLbl>
              <c:idx val="0"/>
              <c:layout>
                <c:manualLayout>
                  <c:x val="4.7017757263100736E-2"/>
                  <c:y val="-1.416185320729913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5A5-4EFB-A171-12D6A97E3614}"/>
                </c:ext>
              </c:extLst>
            </c:dLbl>
            <c:dLbl>
              <c:idx val="1"/>
              <c:layout>
                <c:manualLayout>
                  <c:x val="3.8431278848764593E-2"/>
                  <c:y val="-8.971583547963600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5A5-4EFB-A171-12D6A97E3614}"/>
                </c:ext>
              </c:extLst>
            </c:dLbl>
            <c:dLbl>
              <c:idx val="2"/>
              <c:layout>
                <c:manualLayout>
                  <c:x val="2.1519630735813196E-2"/>
                  <c:y val="4.37693088031724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5A5-4EFB-A171-12D6A97E3614}"/>
                </c:ext>
              </c:extLst>
            </c:dLbl>
            <c:dLbl>
              <c:idx val="3"/>
              <c:layout>
                <c:manualLayout>
                  <c:x val="-0.12592220110417232"/>
                  <c:y val="1.442223222005943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5A5-4EFB-A171-12D6A97E3614}"/>
                </c:ext>
              </c:extLst>
            </c:dLbl>
            <c:dLbl>
              <c:idx val="4"/>
              <c:layout>
                <c:manualLayout>
                  <c:x val="-3.0749208073128791E-2"/>
                  <c:y val="-2.256109257798841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5A5-4EFB-A171-12D6A97E3614}"/>
                </c:ext>
              </c:extLst>
            </c:dLbl>
            <c:dLbl>
              <c:idx val="5"/>
              <c:layout>
                <c:manualLayout>
                  <c:x val="-7.1131143089872388E-3"/>
                  <c:y val="-2.94504793105255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5A5-4EFB-A171-12D6A97E3614}"/>
                </c:ext>
              </c:extLst>
            </c:dLbl>
            <c:dLbl>
              <c:idx val="6"/>
              <c:layout>
                <c:manualLayout>
                  <c:x val="-6.1898090324916284E-3"/>
                  <c:y val="-4.337701210474379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5A5-4EFB-A171-12D6A97E361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Coûts!$A$48:$A$54</c:f>
              <c:strCache>
                <c:ptCount val="7"/>
                <c:pt idx="0">
                  <c:v>App Service</c:v>
                </c:pt>
                <c:pt idx="1">
                  <c:v>Stockage blob (200Go)</c:v>
                </c:pt>
                <c:pt idx="2">
                  <c:v>Base de Données</c:v>
                </c:pt>
                <c:pt idx="3">
                  <c:v>Azure Machine Learning</c:v>
                </c:pt>
                <c:pt idx="4">
                  <c:v>Azure Active Directory</c:v>
                </c:pt>
                <c:pt idx="5">
                  <c:v>Azure DevOps</c:v>
                </c:pt>
                <c:pt idx="6">
                  <c:v>Azure Monitor</c:v>
                </c:pt>
              </c:strCache>
            </c:strRef>
          </c:cat>
          <c:val>
            <c:numRef>
              <c:f>Coûts!$D$48:$D$54</c:f>
              <c:numCache>
                <c:formatCode>_("€"* #,##0.00_);_("€"* \(#,##0.00\);_("€"* "-"??_);_(@_)</c:formatCode>
                <c:ptCount val="7"/>
                <c:pt idx="0">
                  <c:v>1316.52</c:v>
                </c:pt>
                <c:pt idx="1">
                  <c:v>58.44</c:v>
                </c:pt>
                <c:pt idx="2">
                  <c:v>593.04</c:v>
                </c:pt>
                <c:pt idx="3">
                  <c:v>1305.1200000000001</c:v>
                </c:pt>
                <c:pt idx="4">
                  <c:v>374.28000000000003</c:v>
                </c:pt>
                <c:pt idx="5">
                  <c:v>598.79999999999995</c:v>
                </c:pt>
                <c:pt idx="6">
                  <c:v>918.96</c:v>
                </c:pt>
              </c:numCache>
            </c:numRef>
          </c:val>
          <c:extLst>
            <c:ext xmlns:c16="http://schemas.microsoft.com/office/drawing/2014/chart" uri="{C3380CC4-5D6E-409C-BE32-E72D297353CC}">
              <c16:uniqueId val="{00000000-25A5-4EFB-A171-12D6A97E3614}"/>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fr-FR"/>
              <a:t>Rentabilité</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fr-FR"/>
        </a:p>
      </c:txPr>
    </c:title>
    <c:autoTitleDeleted val="0"/>
    <c:plotArea>
      <c:layout>
        <c:manualLayout>
          <c:layoutTarget val="inner"/>
          <c:xMode val="edge"/>
          <c:yMode val="edge"/>
          <c:x val="0.11325315732879968"/>
          <c:y val="0.10750724637681161"/>
          <c:w val="0.74792044318701612"/>
          <c:h val="0.76378751569097336"/>
        </c:manualLayout>
      </c:layout>
      <c:lineChart>
        <c:grouping val="standard"/>
        <c:varyColors val="0"/>
        <c:ser>
          <c:idx val="0"/>
          <c:order val="0"/>
          <c:tx>
            <c:strRef>
              <c:f>Rentabilité!$E$3</c:f>
              <c:strCache>
                <c:ptCount val="1"/>
                <c:pt idx="0">
                  <c:v>Cumul des coûts</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Rentabilité!$A$4:$A$23</c:f>
              <c:strCache>
                <c:ptCount val="20"/>
                <c:pt idx="0">
                  <c:v>Année 1-T1</c:v>
                </c:pt>
                <c:pt idx="1">
                  <c:v>Année 1-T2</c:v>
                </c:pt>
                <c:pt idx="2">
                  <c:v>Année 1-T3</c:v>
                </c:pt>
                <c:pt idx="3">
                  <c:v>Année 1-T4</c:v>
                </c:pt>
                <c:pt idx="4">
                  <c:v>Année 2-T1</c:v>
                </c:pt>
                <c:pt idx="5">
                  <c:v>Année 2-T2</c:v>
                </c:pt>
                <c:pt idx="6">
                  <c:v>Année 2-T3</c:v>
                </c:pt>
                <c:pt idx="7">
                  <c:v>Année 2-T4</c:v>
                </c:pt>
                <c:pt idx="8">
                  <c:v>Année 3-T1</c:v>
                </c:pt>
                <c:pt idx="9">
                  <c:v>Année 3-T2</c:v>
                </c:pt>
                <c:pt idx="10">
                  <c:v>Année 3-T3</c:v>
                </c:pt>
                <c:pt idx="11">
                  <c:v>Année 3-T4</c:v>
                </c:pt>
                <c:pt idx="12">
                  <c:v>Année 4-T1</c:v>
                </c:pt>
                <c:pt idx="13">
                  <c:v>Année 4-T2</c:v>
                </c:pt>
                <c:pt idx="14">
                  <c:v>Année 4-T3</c:v>
                </c:pt>
                <c:pt idx="15">
                  <c:v>Année 4-T4</c:v>
                </c:pt>
                <c:pt idx="16">
                  <c:v>Année 5-T1</c:v>
                </c:pt>
                <c:pt idx="17">
                  <c:v>Année 5-T2</c:v>
                </c:pt>
                <c:pt idx="18">
                  <c:v>Année 5-T3</c:v>
                </c:pt>
                <c:pt idx="19">
                  <c:v>Année 5-T4</c:v>
                </c:pt>
              </c:strCache>
            </c:strRef>
          </c:cat>
          <c:val>
            <c:numRef>
              <c:f>Rentabilité!$E$4:$E$23</c:f>
              <c:numCache>
                <c:formatCode>_("€"* #,##0.00_);_("€"* \(#,##0.00\);_("€"* "-"??_);_(@_)</c:formatCode>
                <c:ptCount val="20"/>
                <c:pt idx="0">
                  <c:v>143268.20000000001</c:v>
                </c:pt>
                <c:pt idx="1">
                  <c:v>149932.04750000002</c:v>
                </c:pt>
                <c:pt idx="2">
                  <c:v>156595.89500000002</c:v>
                </c:pt>
                <c:pt idx="3">
                  <c:v>163259.74250000002</c:v>
                </c:pt>
                <c:pt idx="4">
                  <c:v>169923.59000000003</c:v>
                </c:pt>
                <c:pt idx="5">
                  <c:v>176587.43750000003</c:v>
                </c:pt>
                <c:pt idx="6">
                  <c:v>183251.28500000003</c:v>
                </c:pt>
                <c:pt idx="7">
                  <c:v>189915.13250000004</c:v>
                </c:pt>
                <c:pt idx="8">
                  <c:v>196578.98000000004</c:v>
                </c:pt>
                <c:pt idx="9">
                  <c:v>203242.82750000004</c:v>
                </c:pt>
                <c:pt idx="10">
                  <c:v>209906.67500000005</c:v>
                </c:pt>
                <c:pt idx="11">
                  <c:v>216570.52250000005</c:v>
                </c:pt>
                <c:pt idx="12">
                  <c:v>223234.37000000005</c:v>
                </c:pt>
                <c:pt idx="13">
                  <c:v>229898.21750000006</c:v>
                </c:pt>
                <c:pt idx="14">
                  <c:v>236562.06500000006</c:v>
                </c:pt>
                <c:pt idx="15">
                  <c:v>243225.91250000006</c:v>
                </c:pt>
                <c:pt idx="16">
                  <c:v>249889.76000000007</c:v>
                </c:pt>
                <c:pt idx="17">
                  <c:v>256553.60750000007</c:v>
                </c:pt>
                <c:pt idx="18">
                  <c:v>263217.45500000007</c:v>
                </c:pt>
                <c:pt idx="19">
                  <c:v>269881.30250000005</c:v>
                </c:pt>
              </c:numCache>
            </c:numRef>
          </c:val>
          <c:smooth val="0"/>
          <c:extLst>
            <c:ext xmlns:c16="http://schemas.microsoft.com/office/drawing/2014/chart" uri="{C3380CC4-5D6E-409C-BE32-E72D297353CC}">
              <c16:uniqueId val="{00000000-504E-4D26-8C29-D54A0F92874B}"/>
            </c:ext>
          </c:extLst>
        </c:ser>
        <c:ser>
          <c:idx val="1"/>
          <c:order val="1"/>
          <c:tx>
            <c:strRef>
              <c:f>Rentabilité!$F$3</c:f>
              <c:strCache>
                <c:ptCount val="1"/>
                <c:pt idx="0">
                  <c:v>Cumul des gains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Rentabilité!$A$4:$A$23</c:f>
              <c:strCache>
                <c:ptCount val="20"/>
                <c:pt idx="0">
                  <c:v>Année 1-T1</c:v>
                </c:pt>
                <c:pt idx="1">
                  <c:v>Année 1-T2</c:v>
                </c:pt>
                <c:pt idx="2">
                  <c:v>Année 1-T3</c:v>
                </c:pt>
                <c:pt idx="3">
                  <c:v>Année 1-T4</c:v>
                </c:pt>
                <c:pt idx="4">
                  <c:v>Année 2-T1</c:v>
                </c:pt>
                <c:pt idx="5">
                  <c:v>Année 2-T2</c:v>
                </c:pt>
                <c:pt idx="6">
                  <c:v>Année 2-T3</c:v>
                </c:pt>
                <c:pt idx="7">
                  <c:v>Année 2-T4</c:v>
                </c:pt>
                <c:pt idx="8">
                  <c:v>Année 3-T1</c:v>
                </c:pt>
                <c:pt idx="9">
                  <c:v>Année 3-T2</c:v>
                </c:pt>
                <c:pt idx="10">
                  <c:v>Année 3-T3</c:v>
                </c:pt>
                <c:pt idx="11">
                  <c:v>Année 3-T4</c:v>
                </c:pt>
                <c:pt idx="12">
                  <c:v>Année 4-T1</c:v>
                </c:pt>
                <c:pt idx="13">
                  <c:v>Année 4-T2</c:v>
                </c:pt>
                <c:pt idx="14">
                  <c:v>Année 4-T3</c:v>
                </c:pt>
                <c:pt idx="15">
                  <c:v>Année 4-T4</c:v>
                </c:pt>
                <c:pt idx="16">
                  <c:v>Année 5-T1</c:v>
                </c:pt>
                <c:pt idx="17">
                  <c:v>Année 5-T2</c:v>
                </c:pt>
                <c:pt idx="18">
                  <c:v>Année 5-T3</c:v>
                </c:pt>
                <c:pt idx="19">
                  <c:v>Année 5-T4</c:v>
                </c:pt>
              </c:strCache>
            </c:strRef>
          </c:cat>
          <c:val>
            <c:numRef>
              <c:f>Rentabilité!$F$4:$F$23</c:f>
              <c:numCache>
                <c:formatCode>_("€"* #,##0.00_);_("€"* \(#,##0.00\);_("€"* "-"??_);_(@_)</c:formatCode>
                <c:ptCount val="20"/>
                <c:pt idx="0">
                  <c:v>0</c:v>
                </c:pt>
                <c:pt idx="1">
                  <c:v>25000</c:v>
                </c:pt>
                <c:pt idx="2">
                  <c:v>75000</c:v>
                </c:pt>
                <c:pt idx="3">
                  <c:v>125000</c:v>
                </c:pt>
                <c:pt idx="4">
                  <c:v>175000</c:v>
                </c:pt>
                <c:pt idx="5">
                  <c:v>225000</c:v>
                </c:pt>
                <c:pt idx="6">
                  <c:v>275000</c:v>
                </c:pt>
                <c:pt idx="7">
                  <c:v>325000</c:v>
                </c:pt>
                <c:pt idx="8">
                  <c:v>375000</c:v>
                </c:pt>
                <c:pt idx="9">
                  <c:v>425000</c:v>
                </c:pt>
                <c:pt idx="10">
                  <c:v>475000</c:v>
                </c:pt>
                <c:pt idx="11">
                  <c:v>525000</c:v>
                </c:pt>
                <c:pt idx="12">
                  <c:v>575000</c:v>
                </c:pt>
                <c:pt idx="13">
                  <c:v>625000</c:v>
                </c:pt>
                <c:pt idx="14">
                  <c:v>675000</c:v>
                </c:pt>
                <c:pt idx="15">
                  <c:v>725000</c:v>
                </c:pt>
                <c:pt idx="16">
                  <c:v>775000</c:v>
                </c:pt>
                <c:pt idx="17">
                  <c:v>825000</c:v>
                </c:pt>
                <c:pt idx="18">
                  <c:v>875000</c:v>
                </c:pt>
                <c:pt idx="19">
                  <c:v>925000</c:v>
                </c:pt>
              </c:numCache>
            </c:numRef>
          </c:val>
          <c:smooth val="0"/>
          <c:extLst>
            <c:ext xmlns:c16="http://schemas.microsoft.com/office/drawing/2014/chart" uri="{C3380CC4-5D6E-409C-BE32-E72D297353CC}">
              <c16:uniqueId val="{00000001-504E-4D26-8C29-D54A0F92874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29510224"/>
        <c:axId val="629513552"/>
      </c:lineChart>
      <c:catAx>
        <c:axId val="6295102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fr-FR"/>
                  <a:t>Trimestres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fr-FR"/>
          </a:p>
        </c:txPr>
        <c:crossAx val="629513552"/>
        <c:crosses val="autoZero"/>
        <c:auto val="1"/>
        <c:lblAlgn val="ctr"/>
        <c:lblOffset val="100"/>
        <c:noMultiLvlLbl val="1"/>
      </c:catAx>
      <c:valAx>
        <c:axId val="62951355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fr-FR"/>
                  <a:t>Montant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fr-FR"/>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fr-FR"/>
          </a:p>
        </c:txPr>
        <c:crossAx val="62951022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86775477139431645"/>
          <c:y val="0.40835011127323606"/>
          <c:w val="0.10776051141755429"/>
          <c:h val="0.159878086955629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Risques</a:t>
            </a:r>
            <a:r>
              <a:rPr lang="en-US" baseline="0"/>
              <a:t> du projet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Evaluation_des_risques!$B$55</c:f>
              <c:strCache>
                <c:ptCount val="1"/>
                <c:pt idx="0">
                  <c:v>Criticité</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8-7397-41AB-A19B-ADDC195C23EF}"/>
              </c:ext>
            </c:extLst>
          </c:dPt>
          <c:dPt>
            <c:idx val="1"/>
            <c:invertIfNegative val="0"/>
            <c:bubble3D val="0"/>
            <c:spPr>
              <a:solidFill>
                <a:srgbClr val="FFC000"/>
              </a:solidFill>
              <a:ln>
                <a:noFill/>
              </a:ln>
              <a:effectLst/>
            </c:spPr>
            <c:extLst>
              <c:ext xmlns:c16="http://schemas.microsoft.com/office/drawing/2014/chart" uri="{C3380CC4-5D6E-409C-BE32-E72D297353CC}">
                <c16:uniqueId val="{0000000A-7397-41AB-A19B-ADDC195C23EF}"/>
              </c:ext>
            </c:extLst>
          </c:dPt>
          <c:dPt>
            <c:idx val="2"/>
            <c:invertIfNegative val="0"/>
            <c:bubble3D val="0"/>
            <c:spPr>
              <a:solidFill>
                <a:srgbClr val="FFC000"/>
              </a:solidFill>
              <a:ln>
                <a:noFill/>
              </a:ln>
              <a:effectLst/>
            </c:spPr>
            <c:extLst>
              <c:ext xmlns:c16="http://schemas.microsoft.com/office/drawing/2014/chart" uri="{C3380CC4-5D6E-409C-BE32-E72D297353CC}">
                <c16:uniqueId val="{00000007-7397-41AB-A19B-ADDC195C23EF}"/>
              </c:ext>
            </c:extLst>
          </c:dPt>
          <c:dPt>
            <c:idx val="3"/>
            <c:invertIfNegative val="0"/>
            <c:bubble3D val="0"/>
            <c:spPr>
              <a:solidFill>
                <a:srgbClr val="FF7C80"/>
              </a:solidFill>
              <a:ln>
                <a:noFill/>
              </a:ln>
              <a:effectLst/>
            </c:spPr>
            <c:extLst>
              <c:ext xmlns:c16="http://schemas.microsoft.com/office/drawing/2014/chart" uri="{C3380CC4-5D6E-409C-BE32-E72D297353CC}">
                <c16:uniqueId val="{00000005-7397-41AB-A19B-ADDC195C23EF}"/>
              </c:ext>
            </c:extLst>
          </c:dPt>
          <c:dPt>
            <c:idx val="4"/>
            <c:invertIfNegative val="0"/>
            <c:bubble3D val="0"/>
            <c:spPr>
              <a:solidFill>
                <a:srgbClr val="FFC000"/>
              </a:solidFill>
              <a:ln>
                <a:noFill/>
              </a:ln>
              <a:effectLst/>
            </c:spPr>
            <c:extLst>
              <c:ext xmlns:c16="http://schemas.microsoft.com/office/drawing/2014/chart" uri="{C3380CC4-5D6E-409C-BE32-E72D297353CC}">
                <c16:uniqueId val="{00000009-7397-41AB-A19B-ADDC195C23EF}"/>
              </c:ext>
            </c:extLst>
          </c:dPt>
          <c:dPt>
            <c:idx val="5"/>
            <c:invertIfNegative val="0"/>
            <c:bubble3D val="0"/>
            <c:spPr>
              <a:solidFill>
                <a:srgbClr val="FF0000"/>
              </a:solidFill>
              <a:ln>
                <a:noFill/>
              </a:ln>
              <a:effectLst/>
            </c:spPr>
            <c:extLst>
              <c:ext xmlns:c16="http://schemas.microsoft.com/office/drawing/2014/chart" uri="{C3380CC4-5D6E-409C-BE32-E72D297353CC}">
                <c16:uniqueId val="{0000000B-7397-41AB-A19B-ADDC195C23EF}"/>
              </c:ext>
            </c:extLst>
          </c:dPt>
          <c:dPt>
            <c:idx val="6"/>
            <c:invertIfNegative val="0"/>
            <c:bubble3D val="0"/>
            <c:spPr>
              <a:solidFill>
                <a:srgbClr val="92D050"/>
              </a:solidFill>
              <a:ln>
                <a:noFill/>
              </a:ln>
              <a:effectLst/>
            </c:spPr>
            <c:extLst>
              <c:ext xmlns:c16="http://schemas.microsoft.com/office/drawing/2014/chart" uri="{C3380CC4-5D6E-409C-BE32-E72D297353CC}">
                <c16:uniqueId val="{00000004-7397-41AB-A19B-ADDC195C23EF}"/>
              </c:ext>
            </c:extLst>
          </c:dPt>
          <c:dPt>
            <c:idx val="7"/>
            <c:invertIfNegative val="0"/>
            <c:bubble3D val="0"/>
            <c:spPr>
              <a:solidFill>
                <a:srgbClr val="FF7C80"/>
              </a:solidFill>
              <a:ln>
                <a:noFill/>
              </a:ln>
              <a:effectLst/>
            </c:spPr>
            <c:extLst>
              <c:ext xmlns:c16="http://schemas.microsoft.com/office/drawing/2014/chart" uri="{C3380CC4-5D6E-409C-BE32-E72D297353CC}">
                <c16:uniqueId val="{00000006-7397-41AB-A19B-ADDC195C23EF}"/>
              </c:ext>
            </c:extLst>
          </c:dPt>
          <c:dPt>
            <c:idx val="8"/>
            <c:invertIfNegative val="0"/>
            <c:bubble3D val="0"/>
            <c:spPr>
              <a:solidFill>
                <a:srgbClr val="92D050"/>
              </a:solidFill>
              <a:ln>
                <a:noFill/>
              </a:ln>
              <a:effectLst/>
            </c:spPr>
            <c:extLst>
              <c:ext xmlns:c16="http://schemas.microsoft.com/office/drawing/2014/chart" uri="{C3380CC4-5D6E-409C-BE32-E72D297353CC}">
                <c16:uniqueId val="{00000003-7397-41AB-A19B-ADDC195C23EF}"/>
              </c:ext>
            </c:extLst>
          </c:dPt>
          <c:dPt>
            <c:idx val="9"/>
            <c:invertIfNegative val="0"/>
            <c:bubble3D val="0"/>
            <c:spPr>
              <a:solidFill>
                <a:srgbClr val="92D050"/>
              </a:solidFill>
              <a:ln>
                <a:noFill/>
              </a:ln>
              <a:effectLst/>
            </c:spPr>
            <c:extLst>
              <c:ext xmlns:c16="http://schemas.microsoft.com/office/drawing/2014/chart" uri="{C3380CC4-5D6E-409C-BE32-E72D297353CC}">
                <c16:uniqueId val="{00000002-7397-41AB-A19B-ADDC195C23EF}"/>
              </c:ext>
            </c:extLst>
          </c:dPt>
          <c:cat>
            <c:strRef>
              <c:f>Evaluation_des_risques!$A$56:$A$65</c:f>
              <c:strCache>
                <c:ptCount val="10"/>
                <c:pt idx="0">
                  <c:v>Juniorité du data scientist	</c:v>
                </c:pt>
                <c:pt idx="1">
                  <c:v>Délais très courts	</c:v>
                </c:pt>
                <c:pt idx="2">
                  <c:v>Développeurs mobile déjà mobilisés</c:v>
                </c:pt>
                <c:pt idx="3">
                  <c:v>Gestion des données personnelles</c:v>
                </c:pt>
                <c:pt idx="4">
                  <c:v>Sécurité insuffisante</c:v>
                </c:pt>
                <c:pt idx="5">
                  <c:v>Biais algorithmiques</c:v>
                </c:pt>
                <c:pt idx="6">
                  <c:v>Disponibilité / fiabilité du prestataire Cloud</c:v>
                </c:pt>
                <c:pt idx="7">
                  <c:v>Adoption utilisateur insuffisante</c:v>
                </c:pt>
                <c:pt idx="8">
                  <c:v>Planning / Budget sous-estimés</c:v>
                </c:pt>
                <c:pt idx="9">
                  <c:v>Qualité de données</c:v>
                </c:pt>
              </c:strCache>
            </c:strRef>
          </c:cat>
          <c:val>
            <c:numRef>
              <c:f>Evaluation_des_risques!$B$56:$B$65</c:f>
              <c:numCache>
                <c:formatCode>General</c:formatCode>
                <c:ptCount val="10"/>
                <c:pt idx="0">
                  <c:v>4</c:v>
                </c:pt>
                <c:pt idx="1">
                  <c:v>4</c:v>
                </c:pt>
                <c:pt idx="2">
                  <c:v>4</c:v>
                </c:pt>
                <c:pt idx="3">
                  <c:v>6</c:v>
                </c:pt>
                <c:pt idx="4">
                  <c:v>4</c:v>
                </c:pt>
                <c:pt idx="5">
                  <c:v>9</c:v>
                </c:pt>
                <c:pt idx="6">
                  <c:v>2</c:v>
                </c:pt>
                <c:pt idx="7">
                  <c:v>6</c:v>
                </c:pt>
                <c:pt idx="8">
                  <c:v>2</c:v>
                </c:pt>
                <c:pt idx="9">
                  <c:v>2</c:v>
                </c:pt>
              </c:numCache>
            </c:numRef>
          </c:val>
          <c:extLst>
            <c:ext xmlns:c16="http://schemas.microsoft.com/office/drawing/2014/chart" uri="{C3380CC4-5D6E-409C-BE32-E72D297353CC}">
              <c16:uniqueId val="{00000000-7397-41AB-A19B-ADDC195C23EF}"/>
            </c:ext>
          </c:extLst>
        </c:ser>
        <c:dLbls>
          <c:showLegendKey val="0"/>
          <c:showVal val="0"/>
          <c:showCatName val="0"/>
          <c:showSerName val="0"/>
          <c:showPercent val="0"/>
          <c:showBubbleSize val="0"/>
        </c:dLbls>
        <c:gapWidth val="182"/>
        <c:axId val="320446159"/>
        <c:axId val="320444911"/>
      </c:barChart>
      <c:catAx>
        <c:axId val="3204461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Facteurs de risques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20444911"/>
        <c:crosses val="autoZero"/>
        <c:auto val="1"/>
        <c:lblAlgn val="ctr"/>
        <c:lblOffset val="100"/>
        <c:noMultiLvlLbl val="0"/>
      </c:catAx>
      <c:valAx>
        <c:axId val="3204449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Criticité</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20446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323850</xdr:colOff>
      <xdr:row>4</xdr:row>
      <xdr:rowOff>119062</xdr:rowOff>
    </xdr:from>
    <xdr:to>
      <xdr:col>11</xdr:col>
      <xdr:colOff>0</xdr:colOff>
      <xdr:row>14</xdr:row>
      <xdr:rowOff>4762</xdr:rowOff>
    </xdr:to>
    <xdr:graphicFrame macro="">
      <xdr:nvGraphicFramePr>
        <xdr:cNvPr id="10" name="Graphique 9">
          <a:extLst>
            <a:ext uri="{FF2B5EF4-FFF2-40B4-BE49-F238E27FC236}">
              <a16:creationId xmlns:a16="http://schemas.microsoft.com/office/drawing/2014/main" id="{63EF4D46-8FAA-E1C7-F5E1-ADEBAF4716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323849</xdr:colOff>
      <xdr:row>13</xdr:row>
      <xdr:rowOff>104775</xdr:rowOff>
    </xdr:from>
    <xdr:to>
      <xdr:col>11</xdr:col>
      <xdr:colOff>0</xdr:colOff>
      <xdr:row>31</xdr:row>
      <xdr:rowOff>180975</xdr:rowOff>
    </xdr:to>
    <xdr:graphicFrame macro="">
      <xdr:nvGraphicFramePr>
        <xdr:cNvPr id="11" name="Graphique 10">
          <a:extLst>
            <a:ext uri="{FF2B5EF4-FFF2-40B4-BE49-F238E27FC236}">
              <a16:creationId xmlns:a16="http://schemas.microsoft.com/office/drawing/2014/main" id="{B8190315-2328-AFB8-11F3-AE3C46C82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371476</xdr:colOff>
      <xdr:row>54</xdr:row>
      <xdr:rowOff>9525</xdr:rowOff>
    </xdr:from>
    <xdr:to>
      <xdr:col>10</xdr:col>
      <xdr:colOff>1266825</xdr:colOff>
      <xdr:row>81</xdr:row>
      <xdr:rowOff>95250</xdr:rowOff>
    </xdr:to>
    <xdr:graphicFrame macro="">
      <xdr:nvGraphicFramePr>
        <xdr:cNvPr id="2" name="Graphique 1">
          <a:extLst>
            <a:ext uri="{FF2B5EF4-FFF2-40B4-BE49-F238E27FC236}">
              <a16:creationId xmlns:a16="http://schemas.microsoft.com/office/drawing/2014/main" id="{6BC12B07-A3F9-46D6-99EA-FD3B299DF4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371474</xdr:colOff>
      <xdr:row>36</xdr:row>
      <xdr:rowOff>0</xdr:rowOff>
    </xdr:from>
    <xdr:to>
      <xdr:col>10</xdr:col>
      <xdr:colOff>1266824</xdr:colOff>
      <xdr:row>54</xdr:row>
      <xdr:rowOff>4762</xdr:rowOff>
    </xdr:to>
    <xdr:graphicFrame macro="">
      <xdr:nvGraphicFramePr>
        <xdr:cNvPr id="3" name="Graphique 2">
          <a:extLst>
            <a:ext uri="{FF2B5EF4-FFF2-40B4-BE49-F238E27FC236}">
              <a16:creationId xmlns:a16="http://schemas.microsoft.com/office/drawing/2014/main" id="{210979D1-7439-47E4-B682-5D67A9D2BF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0.66895</cdr:x>
      <cdr:y>0.01622</cdr:y>
    </cdr:from>
    <cdr:to>
      <cdr:x>0.71683</cdr:x>
      <cdr:y>0.22973</cdr:y>
    </cdr:to>
    <cdr:cxnSp macro="">
      <cdr:nvCxnSpPr>
        <cdr:cNvPr id="3" name="Connecteur droit avec flèche 2">
          <a:extLst xmlns:a="http://schemas.openxmlformats.org/drawingml/2006/main">
            <a:ext uri="{FF2B5EF4-FFF2-40B4-BE49-F238E27FC236}">
              <a16:creationId xmlns:a16="http://schemas.microsoft.com/office/drawing/2014/main" id="{22851EE3-6A9E-1F0D-24D9-46FC5FFB6BD2}"/>
            </a:ext>
          </a:extLst>
        </cdr:cNvPr>
        <cdr:cNvCxnSpPr/>
      </cdr:nvCxnSpPr>
      <cdr:spPr>
        <a:xfrm xmlns:a="http://schemas.openxmlformats.org/drawingml/2006/main" flipH="1" flipV="1">
          <a:off x="4657726" y="57150"/>
          <a:ext cx="333375" cy="752477"/>
        </a:xfrm>
        <a:prstGeom xmlns:a="http://schemas.openxmlformats.org/drawingml/2006/main" prst="straightConnector1">
          <a:avLst/>
        </a:prstGeom>
        <a:ln xmlns:a="http://schemas.openxmlformats.org/drawingml/2006/main" w="57150">
          <a:tailEnd type="triangle"/>
        </a:ln>
      </cdr:spPr>
      <cdr:style>
        <a:lnRef xmlns:a="http://schemas.openxmlformats.org/drawingml/2006/main" idx="3">
          <a:schemeClr val="accent2"/>
        </a:lnRef>
        <a:fillRef xmlns:a="http://schemas.openxmlformats.org/drawingml/2006/main" idx="0">
          <a:schemeClr val="accent2"/>
        </a:fillRef>
        <a:effectRef xmlns:a="http://schemas.openxmlformats.org/drawingml/2006/main" idx="2">
          <a:schemeClr val="accent2"/>
        </a:effectRef>
        <a:fontRef xmlns:a="http://schemas.openxmlformats.org/drawingml/2006/main" idx="minor">
          <a:schemeClr val="tx1"/>
        </a:fontRef>
      </cdr:style>
    </cdr:cxnSp>
  </cdr:relSizeAnchor>
</c:userShapes>
</file>

<file path=xl/drawings/drawing3.xml><?xml version="1.0" encoding="utf-8"?>
<c:userShapes xmlns:c="http://schemas.openxmlformats.org/drawingml/2006/chart">
  <cdr:relSizeAnchor xmlns:cdr="http://schemas.openxmlformats.org/drawingml/2006/chartDrawing">
    <cdr:from>
      <cdr:x>0.72552</cdr:x>
      <cdr:y>0.02904</cdr:y>
    </cdr:from>
    <cdr:to>
      <cdr:x>0.79586</cdr:x>
      <cdr:y>0.24138</cdr:y>
    </cdr:to>
    <cdr:cxnSp macro="">
      <cdr:nvCxnSpPr>
        <cdr:cNvPr id="3" name="Connecteur droit avec flèche 2">
          <a:extLst xmlns:a="http://schemas.openxmlformats.org/drawingml/2006/main">
            <a:ext uri="{FF2B5EF4-FFF2-40B4-BE49-F238E27FC236}">
              <a16:creationId xmlns:a16="http://schemas.microsoft.com/office/drawing/2014/main" id="{B931E8B8-EFA5-4F89-A98A-3FD675B5A92D}"/>
            </a:ext>
          </a:extLst>
        </cdr:cNvPr>
        <cdr:cNvCxnSpPr/>
      </cdr:nvCxnSpPr>
      <cdr:spPr>
        <a:xfrm xmlns:a="http://schemas.openxmlformats.org/drawingml/2006/main" flipH="1" flipV="1">
          <a:off x="5010149" y="152401"/>
          <a:ext cx="485775" cy="1114424"/>
        </a:xfrm>
        <a:prstGeom xmlns:a="http://schemas.openxmlformats.org/drawingml/2006/main" prst="straightConnector1">
          <a:avLst/>
        </a:prstGeom>
        <a:ln xmlns:a="http://schemas.openxmlformats.org/drawingml/2006/main" w="57150">
          <a:tailEnd type="triangle"/>
        </a:ln>
      </cdr:spPr>
      <cdr:style>
        <a:lnRef xmlns:a="http://schemas.openxmlformats.org/drawingml/2006/main" idx="3">
          <a:schemeClr val="accent2"/>
        </a:lnRef>
        <a:fillRef xmlns:a="http://schemas.openxmlformats.org/drawingml/2006/main" idx="0">
          <a:schemeClr val="accent2"/>
        </a:fillRef>
        <a:effectRef xmlns:a="http://schemas.openxmlformats.org/drawingml/2006/main" idx="2">
          <a:schemeClr val="accent2"/>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xdr:from>
      <xdr:col>0</xdr:col>
      <xdr:colOff>0</xdr:colOff>
      <xdr:row>29</xdr:row>
      <xdr:rowOff>190499</xdr:rowOff>
    </xdr:from>
    <xdr:to>
      <xdr:col>8</xdr:col>
      <xdr:colOff>752474</xdr:colOff>
      <xdr:row>54</xdr:row>
      <xdr:rowOff>104775</xdr:rowOff>
    </xdr:to>
    <xdr:graphicFrame macro="">
      <xdr:nvGraphicFramePr>
        <xdr:cNvPr id="2" name="Graphique 1">
          <a:extLst>
            <a:ext uri="{FF2B5EF4-FFF2-40B4-BE49-F238E27FC236}">
              <a16:creationId xmlns:a16="http://schemas.microsoft.com/office/drawing/2014/main" id="{537F3D82-F1F3-42D7-9E16-B87FD6A5E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509586</xdr:colOff>
      <xdr:row>32</xdr:row>
      <xdr:rowOff>176211</xdr:rowOff>
    </xdr:from>
    <xdr:to>
      <xdr:col>5</xdr:col>
      <xdr:colOff>38099</xdr:colOff>
      <xdr:row>52</xdr:row>
      <xdr:rowOff>85724</xdr:rowOff>
    </xdr:to>
    <xdr:graphicFrame macro="">
      <xdr:nvGraphicFramePr>
        <xdr:cNvPr id="4" name="Graphique 3">
          <a:extLst>
            <a:ext uri="{FF2B5EF4-FFF2-40B4-BE49-F238E27FC236}">
              <a16:creationId xmlns:a16="http://schemas.microsoft.com/office/drawing/2014/main" id="{456ADF62-4B61-4F4D-B87A-C1D20E2B9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cklog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log"/>
      <sheetName val="Rôles"/>
      <sheetName val="Sprint Planning"/>
      <sheetName val="Release Burndown Chart"/>
    </sheetNames>
    <sheetDataSet>
      <sheetData sheetId="0">
        <row r="31">
          <cell r="T31">
            <v>142272.5</v>
          </cell>
        </row>
      </sheetData>
      <sheetData sheetId="1" refreshError="1"/>
      <sheetData sheetId="2" refreshError="1"/>
      <sheetData sheetId="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fra_initial" displayName="Infra_initial" ref="A6:D10" totalsRowCount="1" headerRowDxfId="30" headerRowCellStyle="Normal 2">
  <autoFilter ref="A6:D9" xr:uid="{00000000-0009-0000-0100-000001000000}"/>
  <tableColumns count="4">
    <tableColumn id="1" xr3:uid="{00000000-0010-0000-0000-000001000000}" name="Services" totalsRowCellStyle="Normal 2"/>
    <tableColumn id="2" xr3:uid="{00000000-0010-0000-0000-000002000000}" name="Coût mensuel (€)" dataDxfId="29" totalsRowDxfId="28" dataCellStyle="Monétaire" totalsRowCellStyle="Monétaire"/>
    <tableColumn id="3" xr3:uid="{00000000-0010-0000-0000-000003000000}" name="Temps developpement + entrainement_x000a_(en mois)" totalsRowDxfId="27" dataCellStyle="Normal 2" totalsRowCellStyle="Normal 2"/>
    <tableColumn id="4" xr3:uid="{00000000-0010-0000-0000-000004000000}" name="Coût total (€)" totalsRowFunction="sum" dataDxfId="26" totalsRowDxfId="25" dataCellStyle="Monétaire" totalsRowCellStyle="Monétaire">
      <calculatedColumnFormula>C7*B7</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Initial_total" displayName="Initial_total" ref="A13:B16" totalsRowCount="1" headerRowDxfId="24" headerRowCellStyle="Normal 2">
  <autoFilter ref="A13:B15" xr:uid="{00000000-0009-0000-0100-000002000000}"/>
  <tableColumns count="2">
    <tableColumn id="1" xr3:uid="{00000000-0010-0000-0100-000001000000}" name="Type" dataCellStyle="Normal 2" totalsRowCellStyle="Normal 2"/>
    <tableColumn id="2" xr3:uid="{00000000-0010-0000-0100-000002000000}" name="Coûts (€)" totalsRowFunction="sum" dataDxfId="23" totalsRowDxfId="22" dataCellStyle="Monétaire" totalsRowCellStyle="Monétair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aintenance_annuelle" displayName="Maintenance_annuelle" ref="A40:C41" totalsRowShown="0" headerRowDxfId="21" headerRowCellStyle="Normal 2">
  <autoFilter ref="A40:C41" xr:uid="{00000000-0009-0000-0100-000003000000}"/>
  <tableColumns count="3">
    <tableColumn id="1" xr3:uid="{00000000-0010-0000-0200-000001000000}" name="Base (€)" dataDxfId="20" dataCellStyle="Normal 2">
      <calculatedColumnFormula>Initial_total[[#Totals],[Coûts (€)]]</calculatedColumnFormula>
    </tableColumn>
    <tableColumn id="2" xr3:uid="{00000000-0010-0000-0200-000002000000}" name="Estimation (%)" dataDxfId="19" dataCellStyle="Pourcentage"/>
    <tableColumn id="3" xr3:uid="{00000000-0010-0000-0200-000003000000}" name="Coûts annuels" dataDxfId="18" dataCellStyle="Normal 2">
      <calculatedColumnFormula>A41*B41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Infra_annuel" displayName="Infra_annuel" ref="A47:D55" totalsRowCount="1" headerRowCellStyle="Normal 2">
  <autoFilter ref="A47:D54" xr:uid="{00000000-0009-0000-0100-000004000000}"/>
  <tableColumns count="4">
    <tableColumn id="1" xr3:uid="{00000000-0010-0000-0300-000001000000}" name="Services" dataCellStyle="Normal 2" totalsRowCellStyle="Normal 2"/>
    <tableColumn id="2" xr3:uid="{00000000-0010-0000-0300-000002000000}" name="Coûts mensuel (€)" dataDxfId="17" totalsRowDxfId="16" dataCellStyle="Monétaire" totalsRowCellStyle="Monétaire"/>
    <tableColumn id="3" xr3:uid="{00000000-0010-0000-0300-000003000000}" name="Nbre mois" dataCellStyle="Normal 2" totalsRowCellStyle="Normal 2"/>
    <tableColumn id="4" xr3:uid="{00000000-0010-0000-0300-000004000000}" name="Coûts total" totalsRowFunction="sum" dataDxfId="15" totalsRowDxfId="14" dataCellStyle="Normal 2" totalsRowCellStyle="Normal 2">
      <calculatedColumnFormula>B48*C48</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29F55F8-F0DC-4EF9-8AE8-78626AD63A80}" name="Initial_total10" displayName="Initial_total10" ref="A60:B63" totalsRowCount="1" headerRowDxfId="13" headerRowCellStyle="Normal 2">
  <autoFilter ref="A60:B62" xr:uid="{729F55F8-F0DC-4EF9-8AE8-78626AD63A80}"/>
  <tableColumns count="2">
    <tableColumn id="1" xr3:uid="{767FE72F-DE79-4919-8257-553F9E6AA739}" name="Type" dataCellStyle="Normal 2" totalsRowCellStyle="Normal 2"/>
    <tableColumn id="2" xr3:uid="{D4092342-5B55-4DA7-946D-F241F01FAB66}" name="Coûts (€)" totalsRowFunction="sum" dataDxfId="12" totalsRowDxfId="11" dataCellStyle="Monétaire" totalsRowCellStyle="Monétair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83CCB5-7F0A-40F6-A409-78271394D587}" name="Tableau5" displayName="Tableau5" ref="A3:G23" totalsRowShown="0" headerRowDxfId="8" dataDxfId="7" headerRowCellStyle="Normal 2" dataCellStyle="Monétaire 2">
  <autoFilter ref="A3:G23" xr:uid="{3783CCB5-7F0A-40F6-A409-78271394D587}"/>
  <tableColumns count="7">
    <tableColumn id="1" xr3:uid="{30A30F5B-D484-4C96-B6C3-084BE42D1EB2}" name="Année" dataDxfId="6" dataCellStyle="Normal 2"/>
    <tableColumn id="2" xr3:uid="{7D0D7009-A573-4F78-BC79-DC86F5ADE9A7}" name="Gains annuels (G)" dataDxfId="5" dataCellStyle="Monétaire 2"/>
    <tableColumn id="3" xr3:uid="{19FAD6B5-0E56-4BE3-977A-BE93FC815E10}" name="Coûts annuels (Maintenance + Infra)" dataDxfId="4" dataCellStyle="Monétaire 2">
      <calculatedColumnFormula array="1">Maintenance_annuelle[Coûts annuels]+Infra_annuel[[#Totals],[Coûts total]]</calculatedColumnFormula>
    </tableColumn>
    <tableColumn id="4" xr3:uid="{DC265649-9545-46EC-81C5-D937545544A5}" name="Net annuel (G - Coûts)" dataDxfId="3" dataCellStyle="Monétaire 2">
      <calculatedColumnFormula>B4-C4</calculatedColumnFormula>
    </tableColumn>
    <tableColumn id="5" xr3:uid="{1EB544AE-933C-48CD-A2FA-EA85206D2476}" name="Cumul des coûts" dataDxfId="2" dataCellStyle="Monétaire 2">
      <calculatedColumnFormula>E3+C4</calculatedColumnFormula>
    </tableColumn>
    <tableColumn id="6" xr3:uid="{A0CB47B8-6BD3-47FF-85AA-959C7FC786CC}" name="Cumul des gains" dataDxfId="1" dataCellStyle="Monétaire 2"/>
    <tableColumn id="7" xr3:uid="{442EDB8C-72B9-4D57-802A-A7539261B22D}" name="Cumul net (Gains - Coûts)" dataDxfId="0" dataCellStyle="Monétaire 2">
      <calculatedColumnFormula>F4-E4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robert.forestier@fashioninsta.fr" TargetMode="External"/><Relationship Id="rId1" Type="http://schemas.openxmlformats.org/officeDocument/2006/relationships/hyperlink" Target="mailto:alfred.dupont@fashioninsta.fr"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robert.forestier@fashioninsta.fr" TargetMode="External"/><Relationship Id="rId1" Type="http://schemas.openxmlformats.org/officeDocument/2006/relationships/hyperlink" Target="mailto:alfred.dupont@fashioninsta.fr"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2:K63"/>
  <sheetViews>
    <sheetView zoomScaleNormal="100" workbookViewId="0">
      <selection activeCell="A18" sqref="A18"/>
    </sheetView>
  </sheetViews>
  <sheetFormatPr baseColWidth="10" defaultColWidth="11.42578125" defaultRowHeight="15" x14ac:dyDescent="0.25"/>
  <cols>
    <col min="1" max="1" width="30.5703125" style="34" customWidth="1"/>
    <col min="2" max="2" width="20.85546875" style="34" bestFit="1" customWidth="1"/>
    <col min="3" max="3" width="21.85546875" style="34" customWidth="1"/>
    <col min="4" max="4" width="13.28515625" style="34" customWidth="1"/>
    <col min="5" max="5" width="11.42578125" style="34"/>
    <col min="6" max="6" width="12.85546875" style="34" bestFit="1" customWidth="1"/>
    <col min="7" max="7" width="16.42578125" style="34" customWidth="1"/>
    <col min="8" max="8" width="15.5703125" style="34" customWidth="1"/>
    <col min="9" max="9" width="11.42578125" style="34"/>
    <col min="10" max="10" width="22.42578125" style="34" bestFit="1" customWidth="1"/>
    <col min="11" max="11" width="19.140625" style="34" customWidth="1"/>
    <col min="12" max="12" width="12.28515625" style="34" customWidth="1"/>
    <col min="13" max="13" width="12.7109375" style="34" customWidth="1"/>
    <col min="14" max="16384" width="11.42578125" style="34"/>
  </cols>
  <sheetData>
    <row r="2" spans="1:11" ht="21" x14ac:dyDescent="0.35">
      <c r="A2" s="67" t="s">
        <v>491</v>
      </c>
      <c r="B2" s="68"/>
      <c r="C2" s="68"/>
      <c r="D2" s="68"/>
      <c r="E2" s="68"/>
      <c r="F2" s="68"/>
      <c r="G2" s="68"/>
      <c r="H2" s="68"/>
      <c r="I2" s="68"/>
      <c r="J2" s="68"/>
      <c r="K2" s="68"/>
    </row>
    <row r="4" spans="1:11" ht="15.75" thickBot="1" x14ac:dyDescent="0.3"/>
    <row r="5" spans="1:11" ht="15.75" thickBot="1" x14ac:dyDescent="0.3">
      <c r="A5" s="70" t="s">
        <v>400</v>
      </c>
      <c r="B5" s="72"/>
      <c r="C5" s="72"/>
      <c r="D5" s="71"/>
    </row>
    <row r="6" spans="1:11" ht="45" x14ac:dyDescent="0.25">
      <c r="A6" s="52" t="s">
        <v>439</v>
      </c>
      <c r="B6" s="52" t="s">
        <v>443</v>
      </c>
      <c r="C6" s="53" t="s">
        <v>437</v>
      </c>
      <c r="D6" s="52" t="s">
        <v>444</v>
      </c>
    </row>
    <row r="7" spans="1:11" ht="45" x14ac:dyDescent="0.25">
      <c r="A7" s="49" t="s">
        <v>436</v>
      </c>
      <c r="B7" s="50">
        <v>171.79</v>
      </c>
      <c r="C7" s="34">
        <v>3</v>
      </c>
      <c r="D7" s="50">
        <f>C7*B7</f>
        <v>515.37</v>
      </c>
    </row>
    <row r="8" spans="1:11" ht="30" x14ac:dyDescent="0.25">
      <c r="A8" s="49" t="s">
        <v>438</v>
      </c>
      <c r="B8" s="50">
        <v>10.4</v>
      </c>
      <c r="C8" s="34">
        <v>3</v>
      </c>
      <c r="D8" s="50">
        <f>C8*B8</f>
        <v>31.200000000000003</v>
      </c>
    </row>
    <row r="9" spans="1:11" x14ac:dyDescent="0.25">
      <c r="A9" s="34" t="s">
        <v>440</v>
      </c>
      <c r="B9" s="50">
        <v>149.71</v>
      </c>
      <c r="C9" s="34">
        <v>3</v>
      </c>
      <c r="D9" s="50">
        <f>C9*B9</f>
        <v>449.13</v>
      </c>
    </row>
    <row r="10" spans="1:11" x14ac:dyDescent="0.25">
      <c r="B10" s="50"/>
      <c r="D10" s="50">
        <f>SUBTOTAL(109,Infra_initial[Coût total (€)])</f>
        <v>995.7</v>
      </c>
    </row>
    <row r="11" spans="1:11" ht="15.75" thickBot="1" x14ac:dyDescent="0.3"/>
    <row r="12" spans="1:11" ht="15.75" thickBot="1" x14ac:dyDescent="0.3">
      <c r="A12" s="70" t="s">
        <v>490</v>
      </c>
      <c r="B12" s="71"/>
    </row>
    <row r="13" spans="1:11" x14ac:dyDescent="0.25">
      <c r="A13" s="52" t="s">
        <v>397</v>
      </c>
      <c r="B13" s="52" t="s">
        <v>445</v>
      </c>
    </row>
    <row r="14" spans="1:11" x14ac:dyDescent="0.25">
      <c r="A14" s="34" t="s">
        <v>441</v>
      </c>
      <c r="B14" s="50">
        <f>[1]Backlog!$T$31</f>
        <v>142272.5</v>
      </c>
    </row>
    <row r="15" spans="1:11" x14ac:dyDescent="0.25">
      <c r="A15" s="34" t="s">
        <v>442</v>
      </c>
      <c r="B15" s="50">
        <v>995.7</v>
      </c>
    </row>
    <row r="16" spans="1:11" x14ac:dyDescent="0.25">
      <c r="B16" s="50">
        <f>SUBTOTAL(109,Initial_total[Coûts (€)])</f>
        <v>143268.20000000001</v>
      </c>
    </row>
    <row r="33" spans="1:11" x14ac:dyDescent="0.25">
      <c r="A33" s="69"/>
      <c r="B33" s="69"/>
      <c r="C33" s="69"/>
      <c r="D33" s="69"/>
      <c r="E33" s="69"/>
      <c r="F33" s="69"/>
      <c r="G33" s="69"/>
      <c r="H33" s="69"/>
      <c r="I33" s="69"/>
      <c r="J33" s="69"/>
      <c r="K33" s="69"/>
    </row>
    <row r="35" spans="1:11" ht="21" x14ac:dyDescent="0.35">
      <c r="A35" s="67" t="s">
        <v>492</v>
      </c>
      <c r="B35" s="68"/>
      <c r="C35" s="68"/>
      <c r="D35" s="68"/>
      <c r="E35" s="68"/>
      <c r="F35" s="68"/>
      <c r="G35" s="68"/>
      <c r="H35" s="68"/>
      <c r="I35" s="68"/>
      <c r="J35" s="68"/>
      <c r="K35" s="68"/>
    </row>
    <row r="37" spans="1:11" x14ac:dyDescent="0.25">
      <c r="A37" s="58" t="s">
        <v>493</v>
      </c>
    </row>
    <row r="38" spans="1:11" ht="15.75" thickBot="1" x14ac:dyDescent="0.3"/>
    <row r="39" spans="1:11" ht="15.75" thickBot="1" x14ac:dyDescent="0.3">
      <c r="A39" s="70" t="s">
        <v>399</v>
      </c>
      <c r="B39" s="72"/>
      <c r="C39" s="71"/>
    </row>
    <row r="40" spans="1:11" x14ac:dyDescent="0.25">
      <c r="A40" s="52" t="s">
        <v>446</v>
      </c>
      <c r="B40" s="52" t="s">
        <v>447</v>
      </c>
      <c r="C40" s="52" t="s">
        <v>448</v>
      </c>
    </row>
    <row r="41" spans="1:11" x14ac:dyDescent="0.25">
      <c r="A41" s="51">
        <f>Initial_total[[#Totals],[Coûts (€)]]</f>
        <v>143268.20000000001</v>
      </c>
      <c r="B41" s="54">
        <v>0.15</v>
      </c>
      <c r="C41" s="55">
        <f>A41*B41</f>
        <v>21490.23</v>
      </c>
    </row>
    <row r="44" spans="1:11" x14ac:dyDescent="0.25">
      <c r="A44" s="58" t="s">
        <v>494</v>
      </c>
    </row>
    <row r="45" spans="1:11" ht="15.75" thickBot="1" x14ac:dyDescent="0.3"/>
    <row r="46" spans="1:11" ht="15.75" thickBot="1" x14ac:dyDescent="0.3">
      <c r="A46" s="73" t="s">
        <v>398</v>
      </c>
      <c r="B46" s="74"/>
      <c r="C46" s="74"/>
      <c r="D46" s="75"/>
    </row>
    <row r="47" spans="1:11" x14ac:dyDescent="0.25">
      <c r="A47" s="34" t="s">
        <v>439</v>
      </c>
      <c r="B47" s="34" t="s">
        <v>465</v>
      </c>
      <c r="C47" s="34" t="s">
        <v>464</v>
      </c>
      <c r="D47" s="34" t="s">
        <v>466</v>
      </c>
    </row>
    <row r="48" spans="1:11" x14ac:dyDescent="0.25">
      <c r="A48" s="34" t="s">
        <v>450</v>
      </c>
      <c r="B48" s="50">
        <v>109.71</v>
      </c>
      <c r="C48" s="34">
        <v>12</v>
      </c>
      <c r="D48" s="51">
        <f t="shared" ref="D48:D54" si="0">B48*C48</f>
        <v>1316.52</v>
      </c>
    </row>
    <row r="49" spans="1:4" x14ac:dyDescent="0.25">
      <c r="A49" s="64" t="s">
        <v>497</v>
      </c>
      <c r="B49" s="50">
        <v>4.87</v>
      </c>
      <c r="C49" s="34">
        <v>12</v>
      </c>
      <c r="D49" s="51">
        <f t="shared" si="0"/>
        <v>58.44</v>
      </c>
    </row>
    <row r="50" spans="1:4" x14ac:dyDescent="0.25">
      <c r="A50" s="34" t="s">
        <v>467</v>
      </c>
      <c r="B50" s="50">
        <v>49.42</v>
      </c>
      <c r="C50" s="34">
        <v>12</v>
      </c>
      <c r="D50" s="51">
        <f t="shared" si="0"/>
        <v>593.04</v>
      </c>
    </row>
    <row r="51" spans="1:4" x14ac:dyDescent="0.25">
      <c r="A51" s="34" t="s">
        <v>418</v>
      </c>
      <c r="B51" s="50">
        <v>108.76</v>
      </c>
      <c r="C51" s="34">
        <v>12</v>
      </c>
      <c r="D51" s="51">
        <f t="shared" si="0"/>
        <v>1305.1200000000001</v>
      </c>
    </row>
    <row r="52" spans="1:4" x14ac:dyDescent="0.25">
      <c r="A52" s="34" t="s">
        <v>468</v>
      </c>
      <c r="B52" s="50">
        <v>31.19</v>
      </c>
      <c r="C52" s="34">
        <v>12</v>
      </c>
      <c r="D52" s="51">
        <f t="shared" si="0"/>
        <v>374.28000000000003</v>
      </c>
    </row>
    <row r="53" spans="1:4" x14ac:dyDescent="0.25">
      <c r="A53" s="34" t="s">
        <v>426</v>
      </c>
      <c r="B53" s="50">
        <v>49.9</v>
      </c>
      <c r="C53" s="34">
        <v>12</v>
      </c>
      <c r="D53" s="51">
        <f t="shared" si="0"/>
        <v>598.79999999999995</v>
      </c>
    </row>
    <row r="54" spans="1:4" x14ac:dyDescent="0.25">
      <c r="A54" s="34" t="s">
        <v>461</v>
      </c>
      <c r="B54" s="50">
        <v>76.58</v>
      </c>
      <c r="C54" s="34">
        <v>12</v>
      </c>
      <c r="D54" s="51">
        <f t="shared" si="0"/>
        <v>918.96</v>
      </c>
    </row>
    <row r="55" spans="1:4" x14ac:dyDescent="0.25">
      <c r="B55" s="50"/>
      <c r="D55" s="51">
        <f>SUBTOTAL(109,Infra_annuel[Coûts total])</f>
        <v>5165.16</v>
      </c>
    </row>
    <row r="58" spans="1:4" ht="15.75" thickBot="1" x14ac:dyDescent="0.3"/>
    <row r="59" spans="1:4" ht="15.75" thickBot="1" x14ac:dyDescent="0.3">
      <c r="A59" s="70" t="s">
        <v>498</v>
      </c>
      <c r="B59" s="71"/>
    </row>
    <row r="60" spans="1:4" x14ac:dyDescent="0.25">
      <c r="A60" s="52" t="s">
        <v>397</v>
      </c>
      <c r="B60" s="52" t="s">
        <v>445</v>
      </c>
    </row>
    <row r="61" spans="1:4" x14ac:dyDescent="0.25">
      <c r="A61" s="65" t="s">
        <v>499</v>
      </c>
      <c r="B61" s="50" cm="1">
        <f t="array" ref="B61">Maintenance_annuelle[Coûts annuels]</f>
        <v>21490.23</v>
      </c>
    </row>
    <row r="62" spans="1:4" x14ac:dyDescent="0.25">
      <c r="A62" s="34" t="s">
        <v>442</v>
      </c>
      <c r="B62" s="50">
        <f>Infra_annuel[[#Totals],[Coûts total]]</f>
        <v>5165.16</v>
      </c>
    </row>
    <row r="63" spans="1:4" x14ac:dyDescent="0.25">
      <c r="B63" s="50">
        <f>SUBTOTAL(109,Initial_total10[Coûts (€)])</f>
        <v>26655.39</v>
      </c>
    </row>
  </sheetData>
  <mergeCells count="8">
    <mergeCell ref="A2:K2"/>
    <mergeCell ref="A35:K35"/>
    <mergeCell ref="A33:K33"/>
    <mergeCell ref="A59:B59"/>
    <mergeCell ref="A39:C39"/>
    <mergeCell ref="A12:B12"/>
    <mergeCell ref="A46:D46"/>
    <mergeCell ref="A5:D5"/>
  </mergeCells>
  <pageMargins left="0.7" right="0.7" top="0.75" bottom="0.75" header="0.3" footer="0.3"/>
  <pageSetup paperSize="9" orientation="portrait" r:id="rId1"/>
  <drawing r:id="rId2"/>
  <tableParts count="5">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3:G29"/>
  <sheetViews>
    <sheetView workbookViewId="0">
      <selection activeCell="E30" sqref="E30"/>
    </sheetView>
  </sheetViews>
  <sheetFormatPr baseColWidth="10" defaultColWidth="11.42578125" defaultRowHeight="15" x14ac:dyDescent="0.25"/>
  <cols>
    <col min="1" max="1" width="11.42578125" style="34"/>
    <col min="2" max="2" width="21.42578125" style="34" bestFit="1" customWidth="1"/>
    <col min="3" max="3" width="38.140625" style="34" bestFit="1" customWidth="1"/>
    <col min="4" max="4" width="25.42578125" style="34" bestFit="1" customWidth="1"/>
    <col min="5" max="5" width="20" style="34" bestFit="1" customWidth="1"/>
    <col min="6" max="6" width="19.85546875" style="34" bestFit="1" customWidth="1"/>
    <col min="7" max="7" width="25.7109375" style="34" customWidth="1"/>
    <col min="8" max="16384" width="11.42578125" style="34"/>
  </cols>
  <sheetData>
    <row r="3" spans="1:7" x14ac:dyDescent="0.25">
      <c r="A3" s="36" t="s">
        <v>408</v>
      </c>
      <c r="B3" s="36" t="s">
        <v>407</v>
      </c>
      <c r="C3" s="36" t="s">
        <v>406</v>
      </c>
      <c r="D3" s="36" t="s">
        <v>405</v>
      </c>
      <c r="E3" s="36" t="s">
        <v>404</v>
      </c>
      <c r="F3" s="36" t="s">
        <v>403</v>
      </c>
      <c r="G3" s="36" t="s">
        <v>402</v>
      </c>
    </row>
    <row r="4" spans="1:7" x14ac:dyDescent="0.25">
      <c r="A4" s="36" t="s">
        <v>470</v>
      </c>
      <c r="B4" s="35">
        <v>0</v>
      </c>
      <c r="C4" s="35">
        <f>Initial_total[[#Totals],[Coûts (€)]]</f>
        <v>143268.20000000001</v>
      </c>
      <c r="D4" s="35">
        <f t="shared" ref="D4" si="0">B4-C4</f>
        <v>-143268.20000000001</v>
      </c>
      <c r="E4" s="35">
        <f>C4</f>
        <v>143268.20000000001</v>
      </c>
      <c r="F4" s="35">
        <v>0</v>
      </c>
      <c r="G4" s="35">
        <f t="shared" ref="G4" si="1">F4-E4</f>
        <v>-143268.20000000001</v>
      </c>
    </row>
    <row r="5" spans="1:7" x14ac:dyDescent="0.25">
      <c r="A5" s="36" t="s">
        <v>471</v>
      </c>
      <c r="B5" s="35">
        <v>25000</v>
      </c>
      <c r="C5" s="35" cm="1">
        <f t="array" ref="C5">(Maintenance_annuelle[Coûts annuels]+Infra_annuel[[#Totals],[Coûts total]])/4</f>
        <v>6663.8474999999999</v>
      </c>
      <c r="D5" s="35">
        <f>Tableau5[[#This Row],[Gains annuels (G)]]-C4</f>
        <v>-118268.20000000001</v>
      </c>
      <c r="E5" s="35">
        <f t="shared" ref="E5:E23" si="2">E4+C5</f>
        <v>149932.04750000002</v>
      </c>
      <c r="F5" s="35">
        <f>B4+Tableau5[[#This Row],[Gains annuels (G)]]</f>
        <v>25000</v>
      </c>
      <c r="G5" s="35">
        <f>F5-E5</f>
        <v>-124932.04750000002</v>
      </c>
    </row>
    <row r="6" spans="1:7" x14ac:dyDescent="0.25">
      <c r="A6" s="36" t="s">
        <v>472</v>
      </c>
      <c r="B6" s="35">
        <v>50000</v>
      </c>
      <c r="C6" s="35" cm="1">
        <f t="array" ref="C6">(Maintenance_annuelle[Coûts annuels]+Infra_annuel[[#Totals],[Coûts total]])/4</f>
        <v>6663.8474999999999</v>
      </c>
      <c r="D6" s="35">
        <f>Tableau5[[#This Row],[Gains annuels (G)]]-C4</f>
        <v>-93268.200000000012</v>
      </c>
      <c r="E6" s="35">
        <f t="shared" si="2"/>
        <v>156595.89500000002</v>
      </c>
      <c r="F6" s="35">
        <f>B5+Tableau5[[#This Row],[Gains annuels (G)]]</f>
        <v>75000</v>
      </c>
      <c r="G6" s="35">
        <f>F6-E6</f>
        <v>-81595.895000000019</v>
      </c>
    </row>
    <row r="7" spans="1:7" x14ac:dyDescent="0.25">
      <c r="A7" s="36" t="s">
        <v>473</v>
      </c>
      <c r="B7" s="35">
        <v>75000</v>
      </c>
      <c r="C7" s="35" cm="1">
        <f t="array" ref="C7">(Maintenance_annuelle[Coûts annuels]+Infra_annuel[[#Totals],[Coûts total]])/4</f>
        <v>6663.8474999999999</v>
      </c>
      <c r="D7" s="35">
        <f>Tableau5[[#This Row],[Gains annuels (G)]]-C4</f>
        <v>-68268.200000000012</v>
      </c>
      <c r="E7" s="35">
        <f t="shared" si="2"/>
        <v>163259.74250000002</v>
      </c>
      <c r="F7" s="35">
        <f>B6+Tableau5[[#This Row],[Gains annuels (G)]]</f>
        <v>125000</v>
      </c>
      <c r="G7" s="35">
        <f>F7-E7</f>
        <v>-38259.742500000022</v>
      </c>
    </row>
    <row r="8" spans="1:7" x14ac:dyDescent="0.25">
      <c r="A8" s="36" t="s">
        <v>474</v>
      </c>
      <c r="B8" s="35">
        <v>100000</v>
      </c>
      <c r="C8" s="35" cm="1">
        <f t="array" ref="C8">(Maintenance_annuelle[Coûts annuels]+Infra_annuel[[#Totals],[Coûts total]])/4</f>
        <v>6663.8474999999999</v>
      </c>
      <c r="D8" s="35">
        <f>Tableau5[[#This Row],[Gains annuels (G)]]-C5</f>
        <v>93336.152499999997</v>
      </c>
      <c r="E8" s="35">
        <f t="shared" si="2"/>
        <v>169923.59000000003</v>
      </c>
      <c r="F8" s="35">
        <f>B7+Tableau5[[#This Row],[Gains annuels (G)]]</f>
        <v>175000</v>
      </c>
      <c r="G8" s="35">
        <f t="shared" ref="G8:G20" si="3">F8-E8</f>
        <v>5076.4099999999744</v>
      </c>
    </row>
    <row r="9" spans="1:7" x14ac:dyDescent="0.25">
      <c r="A9" s="36" t="s">
        <v>475</v>
      </c>
      <c r="B9" s="35">
        <v>125000</v>
      </c>
      <c r="C9" s="35" cm="1">
        <f t="array" ref="C9">(Maintenance_annuelle[Coûts annuels]+Infra_annuel[[#Totals],[Coûts total]])/4</f>
        <v>6663.8474999999999</v>
      </c>
      <c r="D9" s="35">
        <f>Tableau5[[#This Row],[Gains annuels (G)]]-C6</f>
        <v>118336.1525</v>
      </c>
      <c r="E9" s="35">
        <f>E8+C9</f>
        <v>176587.43750000003</v>
      </c>
      <c r="F9" s="35">
        <f>B8+Tableau5[[#This Row],[Gains annuels (G)]]</f>
        <v>225000</v>
      </c>
      <c r="G9" s="35">
        <f>F9-E9</f>
        <v>48412.562499999971</v>
      </c>
    </row>
    <row r="10" spans="1:7" x14ac:dyDescent="0.25">
      <c r="A10" s="36" t="s">
        <v>476</v>
      </c>
      <c r="B10" s="35">
        <v>150000</v>
      </c>
      <c r="C10" s="35" cm="1">
        <f t="array" ref="C10">(Maintenance_annuelle[Coûts annuels]+Infra_annuel[[#Totals],[Coûts total]])/4</f>
        <v>6663.8474999999999</v>
      </c>
      <c r="D10" s="35">
        <f>Tableau5[[#This Row],[Gains annuels (G)]]-C7</f>
        <v>143336.1525</v>
      </c>
      <c r="E10" s="35">
        <f t="shared" si="2"/>
        <v>183251.28500000003</v>
      </c>
      <c r="F10" s="35">
        <f>B9+Tableau5[[#This Row],[Gains annuels (G)]]</f>
        <v>275000</v>
      </c>
      <c r="G10" s="35">
        <f>F10-E10</f>
        <v>91748.714999999967</v>
      </c>
    </row>
    <row r="11" spans="1:7" x14ac:dyDescent="0.25">
      <c r="A11" s="36" t="s">
        <v>477</v>
      </c>
      <c r="B11" s="35">
        <v>175000</v>
      </c>
      <c r="C11" s="35" cm="1">
        <f t="array" ref="C11">(Maintenance_annuelle[Coûts annuels]+Infra_annuel[[#Totals],[Coûts total]])/4</f>
        <v>6663.8474999999999</v>
      </c>
      <c r="D11" s="35">
        <f>Tableau5[[#This Row],[Gains annuels (G)]]-C8</f>
        <v>168336.1525</v>
      </c>
      <c r="E11" s="35">
        <f t="shared" si="2"/>
        <v>189915.13250000004</v>
      </c>
      <c r="F11" s="35">
        <f>B10+Tableau5[[#This Row],[Gains annuels (G)]]</f>
        <v>325000</v>
      </c>
      <c r="G11" s="35">
        <f>F11-E11</f>
        <v>135084.86749999996</v>
      </c>
    </row>
    <row r="12" spans="1:7" x14ac:dyDescent="0.25">
      <c r="A12" s="36" t="s">
        <v>478</v>
      </c>
      <c r="B12" s="35">
        <v>200000</v>
      </c>
      <c r="C12" s="35" cm="1">
        <f t="array" ref="C12">(Maintenance_annuelle[Coûts annuels]+Infra_annuel[[#Totals],[Coûts total]])/4</f>
        <v>6663.8474999999999</v>
      </c>
      <c r="D12" s="35">
        <f>Tableau5[[#This Row],[Gains annuels (G)]]-C9</f>
        <v>193336.1525</v>
      </c>
      <c r="E12" s="35">
        <f t="shared" si="2"/>
        <v>196578.98000000004</v>
      </c>
      <c r="F12" s="35">
        <f>B11+Tableau5[[#This Row],[Gains annuels (G)]]</f>
        <v>375000</v>
      </c>
      <c r="G12" s="35">
        <f t="shared" si="3"/>
        <v>178421.01999999996</v>
      </c>
    </row>
    <row r="13" spans="1:7" x14ac:dyDescent="0.25">
      <c r="A13" s="36" t="s">
        <v>479</v>
      </c>
      <c r="B13" s="35">
        <v>225000</v>
      </c>
      <c r="C13" s="35" cm="1">
        <f t="array" ref="C13">(Maintenance_annuelle[Coûts annuels]+Infra_annuel[[#Totals],[Coûts total]])/4</f>
        <v>6663.8474999999999</v>
      </c>
      <c r="D13" s="35">
        <f>Tableau5[[#This Row],[Gains annuels (G)]]-C10</f>
        <v>218336.1525</v>
      </c>
      <c r="E13" s="35">
        <f t="shared" si="2"/>
        <v>203242.82750000004</v>
      </c>
      <c r="F13" s="35">
        <f>B12+Tableau5[[#This Row],[Gains annuels (G)]]</f>
        <v>425000</v>
      </c>
      <c r="G13" s="35">
        <f>F13-E13</f>
        <v>221757.17249999996</v>
      </c>
    </row>
    <row r="14" spans="1:7" x14ac:dyDescent="0.25">
      <c r="A14" s="36" t="s">
        <v>480</v>
      </c>
      <c r="B14" s="35">
        <v>250000</v>
      </c>
      <c r="C14" s="35" cm="1">
        <f t="array" ref="C14">(Maintenance_annuelle[Coûts annuels]+Infra_annuel[[#Totals],[Coûts total]])/4</f>
        <v>6663.8474999999999</v>
      </c>
      <c r="D14" s="35">
        <f>Tableau5[[#This Row],[Gains annuels (G)]]-C11</f>
        <v>243336.1525</v>
      </c>
      <c r="E14" s="35">
        <f t="shared" si="2"/>
        <v>209906.67500000005</v>
      </c>
      <c r="F14" s="35">
        <f>B13+Tableau5[[#This Row],[Gains annuels (G)]]</f>
        <v>475000</v>
      </c>
      <c r="G14" s="35">
        <f>F14-E14</f>
        <v>265093.32499999995</v>
      </c>
    </row>
    <row r="15" spans="1:7" x14ac:dyDescent="0.25">
      <c r="A15" s="36" t="s">
        <v>481</v>
      </c>
      <c r="B15" s="35">
        <v>275000</v>
      </c>
      <c r="C15" s="35" cm="1">
        <f t="array" ref="C15">(Maintenance_annuelle[Coûts annuels]+Infra_annuel[[#Totals],[Coûts total]])/4</f>
        <v>6663.8474999999999</v>
      </c>
      <c r="D15" s="35">
        <f>Tableau5[[#This Row],[Gains annuels (G)]]-C12</f>
        <v>268336.15250000003</v>
      </c>
      <c r="E15" s="35">
        <f t="shared" si="2"/>
        <v>216570.52250000005</v>
      </c>
      <c r="F15" s="35">
        <f>B14+Tableau5[[#This Row],[Gains annuels (G)]]</f>
        <v>525000</v>
      </c>
      <c r="G15" s="35">
        <f>F15-E15</f>
        <v>308429.47749999992</v>
      </c>
    </row>
    <row r="16" spans="1:7" x14ac:dyDescent="0.25">
      <c r="A16" s="36" t="s">
        <v>482</v>
      </c>
      <c r="B16" s="35">
        <v>300000</v>
      </c>
      <c r="C16" s="35" cm="1">
        <f t="array" ref="C16">(Maintenance_annuelle[Coûts annuels]+Infra_annuel[[#Totals],[Coûts total]])/4</f>
        <v>6663.8474999999999</v>
      </c>
      <c r="D16" s="35">
        <f>Tableau5[[#This Row],[Gains annuels (G)]]-C13</f>
        <v>293336.15250000003</v>
      </c>
      <c r="E16" s="35">
        <f t="shared" si="2"/>
        <v>223234.37000000005</v>
      </c>
      <c r="F16" s="35">
        <f>B15+Tableau5[[#This Row],[Gains annuels (G)]]</f>
        <v>575000</v>
      </c>
      <c r="G16" s="35">
        <f t="shared" si="3"/>
        <v>351765.62999999995</v>
      </c>
    </row>
    <row r="17" spans="1:7" x14ac:dyDescent="0.25">
      <c r="A17" s="36" t="s">
        <v>483</v>
      </c>
      <c r="B17" s="35">
        <v>325000</v>
      </c>
      <c r="C17" s="35" cm="1">
        <f t="array" ref="C17">(Maintenance_annuelle[Coûts annuels]+Infra_annuel[[#Totals],[Coûts total]])/4</f>
        <v>6663.8474999999999</v>
      </c>
      <c r="D17" s="35">
        <f>Tableau5[[#This Row],[Gains annuels (G)]]-C14</f>
        <v>318336.15250000003</v>
      </c>
      <c r="E17" s="35">
        <f t="shared" si="2"/>
        <v>229898.21750000006</v>
      </c>
      <c r="F17" s="35">
        <f>B16+Tableau5[[#This Row],[Gains annuels (G)]]</f>
        <v>625000</v>
      </c>
      <c r="G17" s="35">
        <f>F17-E17</f>
        <v>395101.78249999997</v>
      </c>
    </row>
    <row r="18" spans="1:7" x14ac:dyDescent="0.25">
      <c r="A18" s="36" t="s">
        <v>484</v>
      </c>
      <c r="B18" s="35">
        <v>350000</v>
      </c>
      <c r="C18" s="35" cm="1">
        <f t="array" ref="C18">(Maintenance_annuelle[Coûts annuels]+Infra_annuel[[#Totals],[Coûts total]])/4</f>
        <v>6663.8474999999999</v>
      </c>
      <c r="D18" s="35">
        <f>Tableau5[[#This Row],[Gains annuels (G)]]-C15</f>
        <v>343336.15250000003</v>
      </c>
      <c r="E18" s="35">
        <f t="shared" si="2"/>
        <v>236562.06500000006</v>
      </c>
      <c r="F18" s="35">
        <f>B17+Tableau5[[#This Row],[Gains annuels (G)]]</f>
        <v>675000</v>
      </c>
      <c r="G18" s="35">
        <f>F18-E18</f>
        <v>438437.93499999994</v>
      </c>
    </row>
    <row r="19" spans="1:7" x14ac:dyDescent="0.25">
      <c r="A19" s="36" t="s">
        <v>485</v>
      </c>
      <c r="B19" s="35">
        <v>375000</v>
      </c>
      <c r="C19" s="35" cm="1">
        <f t="array" ref="C19">(Maintenance_annuelle[Coûts annuels]+Infra_annuel[[#Totals],[Coûts total]])/4</f>
        <v>6663.8474999999999</v>
      </c>
      <c r="D19" s="35">
        <f>Tableau5[[#This Row],[Gains annuels (G)]]-C16</f>
        <v>368336.15250000003</v>
      </c>
      <c r="E19" s="35">
        <f t="shared" si="2"/>
        <v>243225.91250000006</v>
      </c>
      <c r="F19" s="35">
        <f>B18+Tableau5[[#This Row],[Gains annuels (G)]]</f>
        <v>725000</v>
      </c>
      <c r="G19" s="35">
        <f>F19-E19</f>
        <v>481774.08749999991</v>
      </c>
    </row>
    <row r="20" spans="1:7" x14ac:dyDescent="0.25">
      <c r="A20" s="36" t="s">
        <v>486</v>
      </c>
      <c r="B20" s="35">
        <v>400000</v>
      </c>
      <c r="C20" s="35" cm="1">
        <f t="array" ref="C20">(Maintenance_annuelle[Coûts annuels]+Infra_annuel[[#Totals],[Coûts total]])/4</f>
        <v>6663.8474999999999</v>
      </c>
      <c r="D20" s="35">
        <f>Tableau5[[#This Row],[Gains annuels (G)]]-C17</f>
        <v>393336.15250000003</v>
      </c>
      <c r="E20" s="35">
        <f t="shared" si="2"/>
        <v>249889.76000000007</v>
      </c>
      <c r="F20" s="35">
        <f>B19+Tableau5[[#This Row],[Gains annuels (G)]]</f>
        <v>775000</v>
      </c>
      <c r="G20" s="35">
        <f t="shared" si="3"/>
        <v>525110.24</v>
      </c>
    </row>
    <row r="21" spans="1:7" x14ac:dyDescent="0.25">
      <c r="A21" s="36" t="s">
        <v>487</v>
      </c>
      <c r="B21" s="35">
        <v>425000</v>
      </c>
      <c r="C21" s="35" cm="1">
        <f t="array" ref="C21">(Maintenance_annuelle[Coûts annuels]+Infra_annuel[[#Totals],[Coûts total]])/4</f>
        <v>6663.8474999999999</v>
      </c>
      <c r="D21" s="35">
        <f>Tableau5[[#This Row],[Gains annuels (G)]]-C18</f>
        <v>418336.15250000003</v>
      </c>
      <c r="E21" s="35">
        <f t="shared" si="2"/>
        <v>256553.60750000007</v>
      </c>
      <c r="F21" s="35">
        <f>B20+Tableau5[[#This Row],[Gains annuels (G)]]</f>
        <v>825000</v>
      </c>
      <c r="G21" s="35">
        <f>F21-E21</f>
        <v>568446.39249999996</v>
      </c>
    </row>
    <row r="22" spans="1:7" x14ac:dyDescent="0.25">
      <c r="A22" s="36" t="s">
        <v>488</v>
      </c>
      <c r="B22" s="35">
        <v>450000</v>
      </c>
      <c r="C22" s="35" cm="1">
        <f t="array" ref="C22">(Maintenance_annuelle[Coûts annuels]+Infra_annuel[[#Totals],[Coûts total]])/4</f>
        <v>6663.8474999999999</v>
      </c>
      <c r="D22" s="35">
        <f>Tableau5[[#This Row],[Gains annuels (G)]]-C19</f>
        <v>443336.15250000003</v>
      </c>
      <c r="E22" s="35">
        <f t="shared" si="2"/>
        <v>263217.45500000007</v>
      </c>
      <c r="F22" s="35">
        <f>B21+Tableau5[[#This Row],[Gains annuels (G)]]</f>
        <v>875000</v>
      </c>
      <c r="G22" s="35">
        <f>F22-E22</f>
        <v>611782.54499999993</v>
      </c>
    </row>
    <row r="23" spans="1:7" x14ac:dyDescent="0.25">
      <c r="A23" s="36" t="s">
        <v>489</v>
      </c>
      <c r="B23" s="35">
        <v>475000</v>
      </c>
      <c r="C23" s="35" cm="1">
        <f t="array" ref="C23">(Maintenance_annuelle[Coûts annuels]+Infra_annuel[[#Totals],[Coûts total]])/4</f>
        <v>6663.8474999999999</v>
      </c>
      <c r="D23" s="35">
        <f>Tableau5[[#This Row],[Gains annuels (G)]]-C20</f>
        <v>468336.15250000003</v>
      </c>
      <c r="E23" s="35">
        <f t="shared" si="2"/>
        <v>269881.30250000005</v>
      </c>
      <c r="F23" s="35">
        <f>B22+Tableau5[[#This Row],[Gains annuels (G)]]</f>
        <v>925000</v>
      </c>
      <c r="G23" s="35">
        <f>F23-E23</f>
        <v>655118.69750000001</v>
      </c>
    </row>
    <row r="24" spans="1:7" x14ac:dyDescent="0.25">
      <c r="A24" s="59"/>
    </row>
    <row r="26" spans="1:7" x14ac:dyDescent="0.25">
      <c r="A26" s="76" t="s">
        <v>512</v>
      </c>
      <c r="B26" s="77"/>
      <c r="C26" s="77"/>
      <c r="D26" s="55">
        <f>G8</f>
        <v>5076.4099999999744</v>
      </c>
    </row>
    <row r="27" spans="1:7" x14ac:dyDescent="0.25">
      <c r="A27" s="32"/>
    </row>
    <row r="28" spans="1:7" x14ac:dyDescent="0.25">
      <c r="A28" s="33" t="s">
        <v>513</v>
      </c>
    </row>
    <row r="29" spans="1:7" x14ac:dyDescent="0.25">
      <c r="A29" s="34" t="s">
        <v>401</v>
      </c>
    </row>
  </sheetData>
  <mergeCells count="1">
    <mergeCell ref="A26:C26"/>
  </mergeCells>
  <phoneticPr fontId="38" type="noConversion"/>
  <conditionalFormatting sqref="G4:G23">
    <cfRule type="cellIs" dxfId="10" priority="1" operator="greaterThan">
      <formula>0</formula>
    </cfRule>
    <cfRule type="cellIs" dxfId="9" priority="2" operator="lessThan">
      <formula>0</formula>
    </cfRule>
  </conditionalFormatting>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H47"/>
  <sheetViews>
    <sheetView topLeftCell="A25" workbookViewId="0">
      <selection activeCell="E18" sqref="E18:H18"/>
    </sheetView>
  </sheetViews>
  <sheetFormatPr baseColWidth="10" defaultRowHeight="15" customHeight="1" x14ac:dyDescent="0.25"/>
  <cols>
    <col min="1" max="1" width="50.7109375" bestFit="1" customWidth="1"/>
    <col min="2" max="2" width="24.140625" customWidth="1"/>
    <col min="3" max="3" width="34.85546875" customWidth="1"/>
    <col min="4" max="4" width="20.7109375" customWidth="1"/>
    <col min="5" max="5" width="19.140625" customWidth="1"/>
    <col min="6" max="7" width="20.28515625" customWidth="1"/>
    <col min="8" max="8" width="28.42578125" bestFit="1" customWidth="1"/>
    <col min="9" max="9" width="10" customWidth="1"/>
    <col min="10" max="25" width="9" customWidth="1"/>
    <col min="26" max="1023" width="15.28515625" customWidth="1"/>
    <col min="1024" max="1024" width="11.42578125" customWidth="1"/>
  </cols>
  <sheetData>
    <row r="1" spans="1:8" ht="30" customHeight="1" x14ac:dyDescent="0.25">
      <c r="A1" s="2" t="s">
        <v>3</v>
      </c>
      <c r="B1" s="3"/>
      <c r="C1" s="3"/>
      <c r="D1" s="3"/>
      <c r="E1" s="3"/>
      <c r="F1" s="3"/>
      <c r="G1" s="3"/>
      <c r="H1" s="3"/>
    </row>
    <row r="2" spans="1:8" ht="26.25" customHeight="1" x14ac:dyDescent="0.25">
      <c r="A2" s="4" t="s">
        <v>0</v>
      </c>
      <c r="B2" s="78" t="s">
        <v>256</v>
      </c>
      <c r="C2" s="78"/>
      <c r="D2" s="78"/>
      <c r="E2" s="78"/>
      <c r="F2" s="78"/>
      <c r="G2" s="78"/>
      <c r="H2" s="78"/>
    </row>
    <row r="3" spans="1:8" ht="26.25" customHeight="1" x14ac:dyDescent="0.25">
      <c r="A3" s="5" t="s">
        <v>1</v>
      </c>
      <c r="B3" s="79" t="s">
        <v>247</v>
      </c>
      <c r="C3" s="79"/>
      <c r="D3" s="79"/>
      <c r="E3" s="79"/>
      <c r="F3" s="79"/>
      <c r="G3" s="79"/>
      <c r="H3" s="79"/>
    </row>
    <row r="4" spans="1:8" ht="26.25" customHeight="1" x14ac:dyDescent="0.25">
      <c r="A4" s="4" t="s">
        <v>4</v>
      </c>
      <c r="B4" s="80">
        <v>45709</v>
      </c>
      <c r="C4" s="81"/>
      <c r="D4" s="81"/>
      <c r="E4" s="81"/>
      <c r="F4" s="81"/>
      <c r="G4" s="81"/>
      <c r="H4" s="81"/>
    </row>
    <row r="5" spans="1:8" ht="26.25" customHeight="1" x14ac:dyDescent="0.25">
      <c r="A5" s="6" t="s">
        <v>5</v>
      </c>
      <c r="B5" s="82">
        <v>45709</v>
      </c>
      <c r="C5" s="83"/>
      <c r="D5" s="83"/>
      <c r="E5" s="83"/>
      <c r="F5" s="83"/>
      <c r="G5" s="83"/>
      <c r="H5" s="83"/>
    </row>
    <row r="6" spans="1:8" ht="14.25" customHeight="1" x14ac:dyDescent="0.25">
      <c r="A6" s="7"/>
      <c r="B6" s="1"/>
      <c r="C6" s="1"/>
      <c r="D6" s="1"/>
      <c r="E6" s="1"/>
      <c r="F6" s="1"/>
      <c r="G6" s="1"/>
      <c r="H6" s="1"/>
    </row>
    <row r="7" spans="1:8" ht="30.75" customHeight="1" x14ac:dyDescent="0.25">
      <c r="A7" s="2" t="s">
        <v>6</v>
      </c>
      <c r="B7" s="8" t="s">
        <v>7</v>
      </c>
      <c r="C7" s="8" t="s">
        <v>8</v>
      </c>
      <c r="D7" s="8" t="s">
        <v>9</v>
      </c>
      <c r="E7" s="8" t="s">
        <v>10</v>
      </c>
      <c r="F7" s="8" t="s">
        <v>11</v>
      </c>
      <c r="G7" s="8" t="s">
        <v>12</v>
      </c>
      <c r="H7" s="8" t="s">
        <v>13</v>
      </c>
    </row>
    <row r="8" spans="1:8" ht="26.25" customHeight="1" x14ac:dyDescent="0.25">
      <c r="A8" s="6" t="s">
        <v>14</v>
      </c>
      <c r="B8" s="9" t="s">
        <v>257</v>
      </c>
      <c r="C8" s="10" t="s">
        <v>250</v>
      </c>
      <c r="D8" s="10" t="s">
        <v>259</v>
      </c>
      <c r="E8" s="10" t="s">
        <v>37</v>
      </c>
      <c r="F8" s="10" t="s">
        <v>38</v>
      </c>
      <c r="G8" s="10" t="s">
        <v>251</v>
      </c>
      <c r="H8" s="29" t="s">
        <v>252</v>
      </c>
    </row>
    <row r="9" spans="1:8" ht="26.25" customHeight="1" x14ac:dyDescent="0.25">
      <c r="A9" s="5" t="s">
        <v>15</v>
      </c>
      <c r="B9" s="11" t="s">
        <v>258</v>
      </c>
      <c r="C9" s="12" t="s">
        <v>250</v>
      </c>
      <c r="D9" s="12" t="s">
        <v>259</v>
      </c>
      <c r="E9" s="12" t="s">
        <v>37</v>
      </c>
      <c r="F9" s="12" t="s">
        <v>38</v>
      </c>
      <c r="G9" s="12" t="s">
        <v>251</v>
      </c>
      <c r="H9" s="30" t="s">
        <v>253</v>
      </c>
    </row>
    <row r="10" spans="1:8" ht="14.25" customHeight="1" x14ac:dyDescent="0.25">
      <c r="A10" s="14"/>
      <c r="B10" s="15"/>
      <c r="C10" s="15"/>
      <c r="D10" s="15"/>
      <c r="E10" s="15"/>
      <c r="F10" s="15"/>
      <c r="G10" s="15"/>
      <c r="H10" s="15"/>
    </row>
    <row r="11" spans="1:8" ht="30" customHeight="1" x14ac:dyDescent="0.25">
      <c r="A11" s="2" t="s">
        <v>16</v>
      </c>
      <c r="B11" s="16"/>
      <c r="C11" s="16"/>
      <c r="D11" s="16"/>
      <c r="E11" s="16"/>
      <c r="F11" s="16"/>
      <c r="G11" s="16"/>
      <c r="H11" s="16"/>
    </row>
    <row r="12" spans="1:8" ht="36.75" customHeight="1" x14ac:dyDescent="0.25">
      <c r="A12" s="5" t="s">
        <v>17</v>
      </c>
      <c r="B12" s="84" t="s">
        <v>248</v>
      </c>
      <c r="C12" s="84"/>
      <c r="D12" s="84"/>
      <c r="E12" s="84"/>
      <c r="F12" s="84"/>
      <c r="G12" s="84"/>
      <c r="H12" s="84"/>
    </row>
    <row r="13" spans="1:8" ht="26.25" customHeight="1" x14ac:dyDescent="0.25">
      <c r="A13" s="4" t="s">
        <v>18</v>
      </c>
      <c r="B13" s="78" t="s">
        <v>260</v>
      </c>
      <c r="C13" s="78"/>
      <c r="D13" s="78"/>
      <c r="E13" s="78"/>
      <c r="F13" s="78"/>
      <c r="G13" s="78"/>
      <c r="H13" s="78"/>
    </row>
    <row r="14" spans="1:8" ht="26.25" customHeight="1" x14ac:dyDescent="0.25">
      <c r="A14" s="4" t="s">
        <v>19</v>
      </c>
      <c r="B14" s="85" t="s">
        <v>261</v>
      </c>
      <c r="C14" s="85"/>
      <c r="D14" s="85"/>
      <c r="E14" s="85"/>
      <c r="F14" s="85"/>
      <c r="G14" s="85"/>
      <c r="H14" s="85"/>
    </row>
    <row r="15" spans="1:8" ht="26.25" customHeight="1" x14ac:dyDescent="0.25">
      <c r="A15" s="6" t="s">
        <v>20</v>
      </c>
      <c r="B15" s="86" t="s">
        <v>262</v>
      </c>
      <c r="C15" s="86"/>
      <c r="D15" s="86"/>
      <c r="E15" s="86"/>
      <c r="F15" s="86"/>
      <c r="G15" s="86"/>
      <c r="H15" s="86"/>
    </row>
    <row r="17" spans="1:8" ht="30" customHeight="1" x14ac:dyDescent="0.25">
      <c r="A17" s="17" t="s">
        <v>21</v>
      </c>
      <c r="B17" s="87" t="s">
        <v>22</v>
      </c>
      <c r="C17" s="87"/>
      <c r="D17" s="87"/>
      <c r="E17" s="88" t="s">
        <v>23</v>
      </c>
      <c r="F17" s="88"/>
      <c r="G17" s="88"/>
      <c r="H17" s="88"/>
    </row>
    <row r="18" spans="1:8" ht="33.75" customHeight="1" x14ac:dyDescent="0.25">
      <c r="A18" s="6" t="s">
        <v>268</v>
      </c>
      <c r="B18" s="90" t="s">
        <v>272</v>
      </c>
      <c r="C18" s="90"/>
      <c r="D18" s="90"/>
      <c r="E18" s="91" t="s">
        <v>263</v>
      </c>
      <c r="F18" s="91"/>
      <c r="G18" s="91"/>
      <c r="H18" s="91"/>
    </row>
    <row r="19" spans="1:8" ht="26.25" customHeight="1" x14ac:dyDescent="0.25">
      <c r="A19" s="6" t="s">
        <v>267</v>
      </c>
      <c r="B19" s="89" t="s">
        <v>273</v>
      </c>
      <c r="C19" s="89"/>
      <c r="D19" s="89"/>
      <c r="E19" s="86" t="s">
        <v>266</v>
      </c>
      <c r="F19" s="86"/>
      <c r="G19" s="86"/>
      <c r="H19" s="86"/>
    </row>
    <row r="20" spans="1:8" ht="26.25" customHeight="1" x14ac:dyDescent="0.25">
      <c r="A20" s="6" t="s">
        <v>269</v>
      </c>
      <c r="B20" s="92" t="s">
        <v>274</v>
      </c>
      <c r="C20" s="92"/>
      <c r="D20" s="92"/>
      <c r="E20" s="91" t="s">
        <v>266</v>
      </c>
      <c r="F20" s="91"/>
      <c r="G20" s="91"/>
      <c r="H20" s="91"/>
    </row>
    <row r="21" spans="1:8" ht="26.25" customHeight="1" x14ac:dyDescent="0.25">
      <c r="A21" s="6" t="s">
        <v>270</v>
      </c>
      <c r="B21" s="89" t="s">
        <v>264</v>
      </c>
      <c r="C21" s="89"/>
      <c r="D21" s="89"/>
      <c r="E21" s="86" t="s">
        <v>265</v>
      </c>
      <c r="F21" s="86"/>
      <c r="G21" s="86"/>
      <c r="H21" s="86"/>
    </row>
    <row r="22" spans="1:8" ht="14.25" customHeight="1" x14ac:dyDescent="0.25">
      <c r="A22" s="14"/>
      <c r="B22" s="15"/>
      <c r="C22" s="15"/>
      <c r="D22" s="15"/>
      <c r="E22" s="15"/>
      <c r="F22" s="15"/>
      <c r="G22" s="15"/>
      <c r="H22" s="15"/>
    </row>
    <row r="23" spans="1:8" ht="30" customHeight="1" x14ac:dyDescent="0.25">
      <c r="A23" s="17" t="s">
        <v>24</v>
      </c>
      <c r="B23" s="87" t="s">
        <v>22</v>
      </c>
      <c r="C23" s="87"/>
      <c r="D23" s="87"/>
      <c r="E23" s="88" t="s">
        <v>23</v>
      </c>
      <c r="F23" s="88"/>
      <c r="G23" s="88"/>
      <c r="H23" s="88"/>
    </row>
    <row r="24" spans="1:8" ht="134.25" customHeight="1" x14ac:dyDescent="0.25">
      <c r="A24" s="6" t="s">
        <v>337</v>
      </c>
      <c r="B24" s="90" t="s">
        <v>338</v>
      </c>
      <c r="C24" s="92"/>
      <c r="D24" s="92"/>
      <c r="E24" s="96" t="s">
        <v>263</v>
      </c>
      <c r="F24" s="96"/>
      <c r="G24" s="96"/>
      <c r="H24" s="96"/>
    </row>
    <row r="25" spans="1:8" ht="14.25" customHeight="1" x14ac:dyDescent="0.25">
      <c r="A25" s="7"/>
      <c r="B25" s="1"/>
      <c r="C25" s="1"/>
      <c r="D25" s="1"/>
      <c r="E25" s="1"/>
      <c r="F25" s="1"/>
      <c r="G25" s="1"/>
      <c r="H25" s="1"/>
    </row>
    <row r="26" spans="1:8" ht="30" customHeight="1" x14ac:dyDescent="0.25">
      <c r="A26" s="17" t="s">
        <v>25</v>
      </c>
      <c r="B26" s="87" t="s">
        <v>22</v>
      </c>
      <c r="C26" s="87"/>
      <c r="D26" s="87"/>
      <c r="E26" s="93" t="s">
        <v>26</v>
      </c>
      <c r="F26" s="93"/>
      <c r="G26" s="93"/>
      <c r="H26" s="93"/>
    </row>
    <row r="27" spans="1:8" ht="26.25" customHeight="1" x14ac:dyDescent="0.25">
      <c r="A27" s="5" t="s">
        <v>27</v>
      </c>
      <c r="B27" s="94" t="s">
        <v>60</v>
      </c>
      <c r="C27" s="94"/>
      <c r="D27" s="94"/>
      <c r="E27" s="95" t="s">
        <v>271</v>
      </c>
      <c r="F27" s="95"/>
      <c r="G27" s="95"/>
      <c r="H27" s="95"/>
    </row>
    <row r="28" spans="1:8" ht="14.25" customHeight="1" x14ac:dyDescent="0.25">
      <c r="A28" s="7"/>
      <c r="B28" s="1"/>
      <c r="C28" s="1"/>
      <c r="D28" s="1"/>
      <c r="E28" s="1"/>
      <c r="F28" s="1"/>
      <c r="G28" s="1"/>
      <c r="H28" s="1"/>
    </row>
    <row r="29" spans="1:8" ht="30" customHeight="1" x14ac:dyDescent="0.25">
      <c r="A29" s="17" t="s">
        <v>29</v>
      </c>
      <c r="B29" s="100" t="s">
        <v>30</v>
      </c>
      <c r="C29" s="100"/>
      <c r="D29" s="100"/>
      <c r="E29" s="88" t="s">
        <v>26</v>
      </c>
      <c r="F29" s="88"/>
      <c r="G29" s="88"/>
      <c r="H29" s="88"/>
    </row>
    <row r="30" spans="1:8" ht="26.25" customHeight="1" x14ac:dyDescent="0.25">
      <c r="A30" s="5" t="s">
        <v>275</v>
      </c>
      <c r="B30" s="94" t="s">
        <v>40</v>
      </c>
      <c r="C30" s="94"/>
      <c r="D30" s="94"/>
      <c r="E30" s="86" t="s">
        <v>276</v>
      </c>
      <c r="F30" s="86"/>
      <c r="G30" s="86"/>
      <c r="H30" s="86"/>
    </row>
    <row r="31" spans="1:8" ht="34.5" customHeight="1" x14ac:dyDescent="0.25">
      <c r="A31" s="4" t="s">
        <v>277</v>
      </c>
      <c r="B31" s="97" t="s">
        <v>57</v>
      </c>
      <c r="C31" s="97"/>
      <c r="D31" s="97"/>
      <c r="E31" s="96" t="s">
        <v>278</v>
      </c>
      <c r="F31" s="96"/>
      <c r="G31" s="96"/>
      <c r="H31" s="96"/>
    </row>
    <row r="33" spans="1:8" ht="30" customHeight="1" x14ac:dyDescent="0.25">
      <c r="A33" s="17" t="s">
        <v>31</v>
      </c>
      <c r="B33" s="87" t="s">
        <v>32</v>
      </c>
      <c r="C33" s="87"/>
      <c r="D33" s="87"/>
      <c r="E33" s="93" t="s">
        <v>26</v>
      </c>
      <c r="F33" s="93"/>
      <c r="G33" s="93"/>
      <c r="H33" s="93"/>
    </row>
    <row r="34" spans="1:8" ht="26.25" customHeight="1" x14ac:dyDescent="0.25">
      <c r="A34" s="6" t="s">
        <v>64</v>
      </c>
      <c r="B34" s="98" t="s">
        <v>64</v>
      </c>
      <c r="C34" s="98"/>
      <c r="D34" s="98"/>
      <c r="E34" s="99" t="s">
        <v>280</v>
      </c>
      <c r="F34" s="99"/>
      <c r="G34" s="99"/>
      <c r="H34" s="99"/>
    </row>
    <row r="35" spans="1:8" ht="26.25" customHeight="1" x14ac:dyDescent="0.25">
      <c r="A35" s="6" t="s">
        <v>281</v>
      </c>
      <c r="B35" s="89" t="s">
        <v>76</v>
      </c>
      <c r="C35" s="89"/>
      <c r="D35" s="89"/>
      <c r="E35" s="86" t="s">
        <v>282</v>
      </c>
      <c r="F35" s="86"/>
      <c r="G35" s="86"/>
      <c r="H35" s="86"/>
    </row>
    <row r="36" spans="1:8" ht="26.25" customHeight="1" x14ac:dyDescent="0.25">
      <c r="A36" s="6" t="s">
        <v>285</v>
      </c>
      <c r="B36" s="98" t="s">
        <v>53</v>
      </c>
      <c r="C36" s="98"/>
      <c r="D36" s="98"/>
      <c r="E36" s="99" t="s">
        <v>286</v>
      </c>
      <c r="F36" s="99"/>
      <c r="G36" s="99"/>
      <c r="H36" s="99"/>
    </row>
    <row r="37" spans="1:8" ht="26.25" customHeight="1" x14ac:dyDescent="0.25">
      <c r="A37" s="6" t="s">
        <v>283</v>
      </c>
      <c r="B37" s="89" t="s">
        <v>45</v>
      </c>
      <c r="C37" s="89"/>
      <c r="D37" s="89"/>
      <c r="E37" s="86" t="s">
        <v>284</v>
      </c>
      <c r="F37" s="86"/>
      <c r="G37" s="86"/>
      <c r="H37" s="86"/>
    </row>
    <row r="38" spans="1:8" ht="14.25" customHeight="1" x14ac:dyDescent="0.25">
      <c r="A38" s="18"/>
      <c r="B38" s="19"/>
      <c r="C38" s="20"/>
      <c r="D38" s="20"/>
      <c r="E38" s="21"/>
      <c r="F38" s="21"/>
      <c r="G38" s="21"/>
      <c r="H38" s="21"/>
    </row>
    <row r="39" spans="1:8" ht="30" customHeight="1" x14ac:dyDescent="0.25">
      <c r="A39" s="22" t="s">
        <v>33</v>
      </c>
      <c r="B39" s="23" t="s">
        <v>34</v>
      </c>
      <c r="C39" s="23" t="s">
        <v>11</v>
      </c>
      <c r="D39" s="101" t="s">
        <v>35</v>
      </c>
      <c r="E39" s="101"/>
      <c r="F39" s="102" t="s">
        <v>36</v>
      </c>
      <c r="G39" s="102"/>
      <c r="H39" s="102"/>
    </row>
    <row r="40" spans="1:8" ht="30" customHeight="1" x14ac:dyDescent="0.25">
      <c r="A40" s="5" t="s">
        <v>279</v>
      </c>
      <c r="B40" s="13" t="s">
        <v>249</v>
      </c>
      <c r="C40" s="25" t="s">
        <v>28</v>
      </c>
      <c r="D40" s="103" t="s">
        <v>28</v>
      </c>
      <c r="E40" s="103"/>
      <c r="F40" s="104" t="s">
        <v>249</v>
      </c>
      <c r="G40" s="79"/>
      <c r="H40" s="105"/>
    </row>
    <row r="41" spans="1:8" ht="14.25" customHeight="1" x14ac:dyDescent="0.25"/>
    <row r="42" spans="1:8" ht="29.25" customHeight="1" x14ac:dyDescent="0.25">
      <c r="A42" s="17" t="s">
        <v>287</v>
      </c>
      <c r="B42" s="108" t="s">
        <v>22</v>
      </c>
      <c r="C42" s="108"/>
      <c r="D42" s="108"/>
      <c r="E42" s="108"/>
      <c r="F42" s="108"/>
      <c r="G42" s="108"/>
      <c r="H42" s="108"/>
    </row>
    <row r="43" spans="1:8" ht="39.75" customHeight="1" x14ac:dyDescent="0.25">
      <c r="A43" s="6" t="s">
        <v>288</v>
      </c>
      <c r="B43" s="109" t="s">
        <v>289</v>
      </c>
      <c r="C43" s="110"/>
      <c r="D43" s="110"/>
      <c r="E43" s="110"/>
      <c r="F43" s="110"/>
      <c r="G43" s="110"/>
      <c r="H43" s="110"/>
    </row>
    <row r="44" spans="1:8" ht="33" customHeight="1" x14ac:dyDescent="0.25">
      <c r="A44" s="6" t="s">
        <v>290</v>
      </c>
      <c r="B44" s="111" t="s">
        <v>291</v>
      </c>
      <c r="C44" s="81"/>
      <c r="D44" s="81"/>
      <c r="E44" s="81"/>
      <c r="F44" s="81"/>
      <c r="G44" s="81"/>
      <c r="H44" s="81"/>
    </row>
    <row r="45" spans="1:8" ht="32.25" customHeight="1" x14ac:dyDescent="0.25">
      <c r="A45" s="6" t="s">
        <v>292</v>
      </c>
      <c r="B45" s="106" t="s">
        <v>293</v>
      </c>
      <c r="C45" s="107"/>
      <c r="D45" s="107"/>
      <c r="E45" s="107"/>
      <c r="F45" s="107"/>
      <c r="G45" s="107"/>
      <c r="H45" s="107"/>
    </row>
    <row r="46" spans="1:8" ht="36.75" customHeight="1" x14ac:dyDescent="0.25">
      <c r="A46" s="6" t="s">
        <v>294</v>
      </c>
      <c r="B46" s="111" t="s">
        <v>295</v>
      </c>
      <c r="C46" s="81"/>
      <c r="D46" s="81"/>
      <c r="E46" s="81"/>
      <c r="F46" s="81"/>
      <c r="G46" s="81"/>
      <c r="H46" s="81"/>
    </row>
    <row r="47" spans="1:8" ht="43.5" customHeight="1" x14ac:dyDescent="0.25">
      <c r="A47" s="6" t="s">
        <v>296</v>
      </c>
      <c r="B47" s="106" t="s">
        <v>297</v>
      </c>
      <c r="C47" s="107"/>
      <c r="D47" s="107"/>
      <c r="E47" s="107"/>
      <c r="F47" s="107"/>
      <c r="G47" s="107"/>
      <c r="H47" s="107"/>
    </row>
  </sheetData>
  <mergeCells count="52">
    <mergeCell ref="B47:H47"/>
    <mergeCell ref="B42:H42"/>
    <mergeCell ref="B43:H43"/>
    <mergeCell ref="B44:H44"/>
    <mergeCell ref="B45:H45"/>
    <mergeCell ref="B46:H46"/>
    <mergeCell ref="B37:D37"/>
    <mergeCell ref="E37:H37"/>
    <mergeCell ref="D39:E39"/>
    <mergeCell ref="F39:H39"/>
    <mergeCell ref="D40:E40"/>
    <mergeCell ref="F40:H40"/>
    <mergeCell ref="B31:D31"/>
    <mergeCell ref="E31:H31"/>
    <mergeCell ref="B36:D36"/>
    <mergeCell ref="E36:H36"/>
    <mergeCell ref="B29:D29"/>
    <mergeCell ref="E29:H29"/>
    <mergeCell ref="B30:D30"/>
    <mergeCell ref="E30:H30"/>
    <mergeCell ref="B33:D33"/>
    <mergeCell ref="E33:H33"/>
    <mergeCell ref="B34:D34"/>
    <mergeCell ref="E34:H34"/>
    <mergeCell ref="B35:D35"/>
    <mergeCell ref="E35:H35"/>
    <mergeCell ref="B26:D26"/>
    <mergeCell ref="E26:H26"/>
    <mergeCell ref="B27:D27"/>
    <mergeCell ref="E27:H27"/>
    <mergeCell ref="B23:D23"/>
    <mergeCell ref="E23:H23"/>
    <mergeCell ref="B24:D24"/>
    <mergeCell ref="E24:H24"/>
    <mergeCell ref="B21:D21"/>
    <mergeCell ref="E21:H21"/>
    <mergeCell ref="B18:D18"/>
    <mergeCell ref="E18:H18"/>
    <mergeCell ref="B19:D19"/>
    <mergeCell ref="E19:H19"/>
    <mergeCell ref="B20:D20"/>
    <mergeCell ref="E20:H20"/>
    <mergeCell ref="B13:H13"/>
    <mergeCell ref="B14:H14"/>
    <mergeCell ref="B15:H15"/>
    <mergeCell ref="B17:D17"/>
    <mergeCell ref="E17:H17"/>
    <mergeCell ref="B2:H2"/>
    <mergeCell ref="B3:H3"/>
    <mergeCell ref="B4:H4"/>
    <mergeCell ref="B5:H5"/>
    <mergeCell ref="B12:H12"/>
  </mergeCells>
  <hyperlinks>
    <hyperlink ref="H8" r:id="rId1" xr:uid="{00000000-0004-0000-0200-000000000000}"/>
    <hyperlink ref="H9" r:id="rId2" xr:uid="{00000000-0004-0000-0200-000001000000}"/>
  </hyperlinks>
  <pageMargins left="0.23625000000000002" right="0.23625000000000002" top="0.70916666666666717" bottom="0.15277777777777801" header="0.31541666666666712" footer="0"/>
  <pageSetup paperSize="0" fitToWidth="0" fitToHeight="0" orientation="landscape" horizontalDpi="0" verticalDpi="0" copies="0"/>
  <headerFooter alignWithMargins="0">
    <oddFooter>&amp;C&amp;"Calibri1,Regular"Page &amp;P de</oddFooter>
  </headerFooter>
  <legacyDrawing r:id="rId3"/>
  <extLst>
    <ext xmlns:x14="http://schemas.microsoft.com/office/spreadsheetml/2009/9/main" uri="{CCE6A557-97BC-4b89-ADB6-D9C93CAAB3DF}">
      <x14:dataValidations xmlns:xm="http://schemas.microsoft.com/office/excel/2006/main" count="6">
        <x14:dataValidation type="list" allowBlank="1" showErrorMessage="1" xr:uid="{00000000-0002-0000-0200-000000000000}">
          <x14:formula1>
            <xm:f>'5_-_Listes'!$F$2:$F$10</xm:f>
          </x14:formula1>
          <xm:sqref>B27</xm:sqref>
        </x14:dataValidation>
        <x14:dataValidation type="list" allowBlank="1" showErrorMessage="1" xr:uid="{00000000-0002-0000-0200-000001000000}">
          <x14:formula1>
            <xm:f>'5_-_Listes'!$H$2:$H$6</xm:f>
          </x14:formula1>
          <xm:sqref>B30:B31</xm:sqref>
        </x14:dataValidation>
        <x14:dataValidation type="list" allowBlank="1" xr:uid="{00000000-0002-0000-0200-000002000000}">
          <x14:formula1>
            <xm:f>'5_-_Listes'!$J$2:$J$9</xm:f>
          </x14:formula1>
          <xm:sqref>B34:B37</xm:sqref>
        </x14:dataValidation>
        <x14:dataValidation type="list" allowBlank="1" showErrorMessage="1" xr:uid="{00000000-0002-0000-0200-000003000000}">
          <x14:formula1>
            <xm:f>'5_-_Listes'!$J$3:$J$8</xm:f>
          </x14:formula1>
          <xm:sqref>B38</xm:sqref>
        </x14:dataValidation>
        <x14:dataValidation type="list" allowBlank="1" showErrorMessage="1" xr:uid="{00000000-0002-0000-0200-000004000000}">
          <x14:formula1>
            <xm:f>'5_-_Listes'!$C$2:$C$177</xm:f>
          </x14:formula1>
          <xm:sqref>C40</xm:sqref>
        </x14:dataValidation>
        <x14:dataValidation type="list" allowBlank="1" showErrorMessage="1" xr:uid="{00000000-0002-0000-0200-000005000000}">
          <x14:formula1>
            <xm:f>'5_-_Listes'!$A$2:$A$9</xm:f>
          </x14:formula1>
          <xm:sqref>D40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H49"/>
  <sheetViews>
    <sheetView workbookViewId="0">
      <selection activeCell="B2" sqref="B2:H2"/>
    </sheetView>
  </sheetViews>
  <sheetFormatPr baseColWidth="10" defaultRowHeight="15" customHeight="1" x14ac:dyDescent="0.25"/>
  <cols>
    <col min="1" max="1" width="64.28515625" customWidth="1"/>
    <col min="2" max="2" width="24.140625" customWidth="1"/>
    <col min="3" max="3" width="34.85546875" customWidth="1"/>
    <col min="4" max="4" width="20.7109375" customWidth="1"/>
    <col min="5" max="5" width="19.140625" customWidth="1"/>
    <col min="6" max="7" width="20.28515625" customWidth="1"/>
    <col min="8" max="8" width="28.42578125" bestFit="1" customWidth="1"/>
  </cols>
  <sheetData>
    <row r="1" spans="1:8" ht="30" customHeight="1" x14ac:dyDescent="0.25">
      <c r="A1" s="2" t="s">
        <v>3</v>
      </c>
      <c r="B1" s="3"/>
      <c r="C1" s="3"/>
      <c r="D1" s="3"/>
      <c r="E1" s="3"/>
      <c r="F1" s="3"/>
      <c r="G1" s="3"/>
      <c r="H1" s="3"/>
    </row>
    <row r="2" spans="1:8" ht="26.25" customHeight="1" x14ac:dyDescent="0.25">
      <c r="A2" s="4" t="s">
        <v>0</v>
      </c>
      <c r="B2" s="78" t="s">
        <v>254</v>
      </c>
      <c r="C2" s="78"/>
      <c r="D2" s="78"/>
      <c r="E2" s="78"/>
      <c r="F2" s="78"/>
      <c r="G2" s="78"/>
      <c r="H2" s="78"/>
    </row>
    <row r="3" spans="1:8" ht="26.25" customHeight="1" x14ac:dyDescent="0.25">
      <c r="A3" s="5" t="s">
        <v>1</v>
      </c>
      <c r="B3" s="79" t="s">
        <v>255</v>
      </c>
      <c r="C3" s="79"/>
      <c r="D3" s="79"/>
      <c r="E3" s="79"/>
      <c r="F3" s="79"/>
      <c r="G3" s="79"/>
      <c r="H3" s="79"/>
    </row>
    <row r="4" spans="1:8" ht="26.25" customHeight="1" x14ac:dyDescent="0.25">
      <c r="A4" s="4" t="s">
        <v>4</v>
      </c>
      <c r="B4" s="80">
        <v>45709</v>
      </c>
      <c r="C4" s="81"/>
      <c r="D4" s="81"/>
      <c r="E4" s="81"/>
      <c r="F4" s="81"/>
      <c r="G4" s="81"/>
      <c r="H4" s="81"/>
    </row>
    <row r="5" spans="1:8" ht="26.25" customHeight="1" x14ac:dyDescent="0.25">
      <c r="A5" s="6" t="s">
        <v>5</v>
      </c>
      <c r="B5" s="82">
        <v>45709</v>
      </c>
      <c r="C5" s="83"/>
      <c r="D5" s="83"/>
      <c r="E5" s="83"/>
      <c r="F5" s="83"/>
      <c r="G5" s="83"/>
      <c r="H5" s="83"/>
    </row>
    <row r="6" spans="1:8" ht="14.25" customHeight="1" x14ac:dyDescent="0.25">
      <c r="A6" s="7"/>
      <c r="B6" s="1"/>
      <c r="C6" s="1"/>
      <c r="D6" s="1"/>
      <c r="E6" s="1"/>
      <c r="F6" s="1"/>
      <c r="G6" s="1"/>
      <c r="H6" s="1"/>
    </row>
    <row r="7" spans="1:8" ht="30.75" customHeight="1" x14ac:dyDescent="0.25">
      <c r="A7" s="2" t="s">
        <v>6</v>
      </c>
      <c r="B7" s="8" t="s">
        <v>7</v>
      </c>
      <c r="C7" s="8" t="s">
        <v>8</v>
      </c>
      <c r="D7" s="8" t="s">
        <v>9</v>
      </c>
      <c r="E7" s="8" t="s">
        <v>10</v>
      </c>
      <c r="F7" s="8" t="s">
        <v>11</v>
      </c>
      <c r="G7" s="8" t="s">
        <v>12</v>
      </c>
      <c r="H7" s="8" t="s">
        <v>13</v>
      </c>
    </row>
    <row r="8" spans="1:8" ht="26.25" customHeight="1" x14ac:dyDescent="0.25">
      <c r="A8" s="6" t="s">
        <v>14</v>
      </c>
      <c r="B8" s="9" t="s">
        <v>257</v>
      </c>
      <c r="C8" s="10" t="s">
        <v>250</v>
      </c>
      <c r="D8" s="10" t="s">
        <v>259</v>
      </c>
      <c r="E8" s="10" t="s">
        <v>37</v>
      </c>
      <c r="F8" s="10" t="s">
        <v>38</v>
      </c>
      <c r="G8" s="10" t="s">
        <v>251</v>
      </c>
      <c r="H8" s="29" t="s">
        <v>252</v>
      </c>
    </row>
    <row r="9" spans="1:8" ht="26.25" customHeight="1" x14ac:dyDescent="0.25">
      <c r="A9" s="5" t="s">
        <v>15</v>
      </c>
      <c r="B9" s="11" t="s">
        <v>258</v>
      </c>
      <c r="C9" s="12" t="s">
        <v>250</v>
      </c>
      <c r="D9" s="12" t="s">
        <v>259</v>
      </c>
      <c r="E9" s="12" t="s">
        <v>37</v>
      </c>
      <c r="F9" s="12" t="s">
        <v>38</v>
      </c>
      <c r="G9" s="12" t="s">
        <v>251</v>
      </c>
      <c r="H9" s="30" t="s">
        <v>253</v>
      </c>
    </row>
    <row r="10" spans="1:8" ht="14.25" customHeight="1" x14ac:dyDescent="0.25">
      <c r="A10" s="14"/>
      <c r="B10" s="15"/>
      <c r="C10" s="15"/>
      <c r="D10" s="15"/>
      <c r="E10" s="15"/>
      <c r="F10" s="15"/>
      <c r="G10" s="15"/>
      <c r="H10" s="15"/>
    </row>
    <row r="11" spans="1:8" ht="30" customHeight="1" x14ac:dyDescent="0.25">
      <c r="A11" s="2" t="s">
        <v>16</v>
      </c>
      <c r="B11" s="16"/>
      <c r="C11" s="16"/>
      <c r="D11" s="16"/>
      <c r="E11" s="16"/>
      <c r="F11" s="16"/>
      <c r="G11" s="16"/>
      <c r="H11" s="16"/>
    </row>
    <row r="12" spans="1:8" ht="63" customHeight="1" x14ac:dyDescent="0.25">
      <c r="A12" s="5" t="s">
        <v>17</v>
      </c>
      <c r="B12" s="84" t="s">
        <v>298</v>
      </c>
      <c r="C12" s="84"/>
      <c r="D12" s="84"/>
      <c r="E12" s="84"/>
      <c r="F12" s="84"/>
      <c r="G12" s="84"/>
      <c r="H12" s="84"/>
    </row>
    <row r="13" spans="1:8" ht="26.25" customHeight="1" x14ac:dyDescent="0.25">
      <c r="A13" s="4" t="s">
        <v>18</v>
      </c>
      <c r="B13" s="78" t="s">
        <v>299</v>
      </c>
      <c r="C13" s="78"/>
      <c r="D13" s="78"/>
      <c r="E13" s="78"/>
      <c r="F13" s="78"/>
      <c r="G13" s="78"/>
      <c r="H13" s="78"/>
    </row>
    <row r="14" spans="1:8" ht="26.25" customHeight="1" x14ac:dyDescent="0.25">
      <c r="A14" s="4" t="s">
        <v>19</v>
      </c>
      <c r="B14" s="85" t="s">
        <v>300</v>
      </c>
      <c r="C14" s="85"/>
      <c r="D14" s="85"/>
      <c r="E14" s="85"/>
      <c r="F14" s="85"/>
      <c r="G14" s="85"/>
      <c r="H14" s="85"/>
    </row>
    <row r="15" spans="1:8" ht="26.25" customHeight="1" x14ac:dyDescent="0.25">
      <c r="A15" s="6" t="s">
        <v>20</v>
      </c>
      <c r="B15" s="86" t="s">
        <v>301</v>
      </c>
      <c r="C15" s="86"/>
      <c r="D15" s="86"/>
      <c r="E15" s="86"/>
      <c r="F15" s="86"/>
      <c r="G15" s="86"/>
      <c r="H15" s="86"/>
    </row>
    <row r="17" spans="1:8" ht="30" customHeight="1" x14ac:dyDescent="0.25">
      <c r="A17" s="17" t="s">
        <v>21</v>
      </c>
      <c r="B17" s="87" t="s">
        <v>22</v>
      </c>
      <c r="C17" s="87"/>
      <c r="D17" s="87"/>
      <c r="E17" s="88" t="s">
        <v>23</v>
      </c>
      <c r="F17" s="88"/>
      <c r="G17" s="88"/>
      <c r="H17" s="88"/>
    </row>
    <row r="18" spans="1:8" ht="26.25" customHeight="1" x14ac:dyDescent="0.25">
      <c r="A18" s="6" t="s">
        <v>302</v>
      </c>
      <c r="B18" s="92" t="s">
        <v>303</v>
      </c>
      <c r="C18" s="92"/>
      <c r="D18" s="92"/>
      <c r="E18" s="91" t="s">
        <v>304</v>
      </c>
      <c r="F18" s="91"/>
      <c r="G18" s="91"/>
      <c r="H18" s="91"/>
    </row>
    <row r="19" spans="1:8" ht="26.25" customHeight="1" x14ac:dyDescent="0.25">
      <c r="A19" s="6" t="s">
        <v>305</v>
      </c>
      <c r="B19" s="89" t="s">
        <v>306</v>
      </c>
      <c r="C19" s="89"/>
      <c r="D19" s="89"/>
      <c r="E19" s="86" t="s">
        <v>307</v>
      </c>
      <c r="F19" s="86"/>
      <c r="G19" s="86"/>
      <c r="H19" s="86"/>
    </row>
    <row r="20" spans="1:8" ht="35.25" customHeight="1" x14ac:dyDescent="0.25">
      <c r="A20" s="6" t="s">
        <v>308</v>
      </c>
      <c r="B20" s="90" t="s">
        <v>309</v>
      </c>
      <c r="C20" s="90"/>
      <c r="D20" s="90"/>
      <c r="E20" s="96" t="s">
        <v>310</v>
      </c>
      <c r="F20" s="96"/>
      <c r="G20" s="96"/>
      <c r="H20" s="96"/>
    </row>
    <row r="21" spans="1:8" ht="33" customHeight="1" x14ac:dyDescent="0.25">
      <c r="A21" s="6" t="s">
        <v>311</v>
      </c>
      <c r="B21" s="112" t="s">
        <v>312</v>
      </c>
      <c r="C21" s="112"/>
      <c r="D21" s="112"/>
      <c r="E21" s="86" t="s">
        <v>313</v>
      </c>
      <c r="F21" s="86"/>
      <c r="G21" s="86"/>
      <c r="H21" s="86"/>
    </row>
    <row r="22" spans="1:8" ht="33" customHeight="1" x14ac:dyDescent="0.25">
      <c r="A22" s="6" t="s">
        <v>314</v>
      </c>
      <c r="B22" s="90" t="s">
        <v>315</v>
      </c>
      <c r="C22" s="90"/>
      <c r="D22" s="90"/>
      <c r="E22" s="96" t="s">
        <v>316</v>
      </c>
      <c r="F22" s="96"/>
      <c r="G22" s="96"/>
      <c r="H22" s="96"/>
    </row>
    <row r="23" spans="1:8" ht="14.25" customHeight="1" x14ac:dyDescent="0.25">
      <c r="A23" s="14"/>
      <c r="B23" s="15"/>
      <c r="C23" s="15"/>
      <c r="D23" s="15"/>
      <c r="E23" s="15"/>
      <c r="F23" s="15"/>
      <c r="G23" s="15"/>
      <c r="H23" s="15"/>
    </row>
    <row r="24" spans="1:8" ht="30" customHeight="1" x14ac:dyDescent="0.25">
      <c r="A24" s="17" t="s">
        <v>24</v>
      </c>
      <c r="B24" s="87" t="s">
        <v>22</v>
      </c>
      <c r="C24" s="87"/>
      <c r="D24" s="87"/>
      <c r="E24" s="88" t="s">
        <v>23</v>
      </c>
      <c r="F24" s="88"/>
      <c r="G24" s="88"/>
      <c r="H24" s="88"/>
    </row>
    <row r="25" spans="1:8" ht="69.75" customHeight="1" x14ac:dyDescent="0.25">
      <c r="A25" s="6" t="s">
        <v>2</v>
      </c>
      <c r="B25" s="90" t="s">
        <v>317</v>
      </c>
      <c r="C25" s="90"/>
      <c r="D25" s="90"/>
      <c r="E25" s="91"/>
      <c r="F25" s="91"/>
      <c r="G25" s="91"/>
      <c r="H25" s="91"/>
    </row>
    <row r="26" spans="1:8" ht="14.25" customHeight="1" x14ac:dyDescent="0.25">
      <c r="A26" s="7"/>
      <c r="B26" s="1"/>
      <c r="C26" s="1"/>
      <c r="D26" s="1"/>
      <c r="E26" s="1"/>
      <c r="F26" s="1"/>
      <c r="G26" s="1"/>
      <c r="H26" s="1"/>
    </row>
    <row r="27" spans="1:8" ht="30" customHeight="1" x14ac:dyDescent="0.25">
      <c r="A27" s="17" t="s">
        <v>25</v>
      </c>
      <c r="B27" s="87" t="s">
        <v>22</v>
      </c>
      <c r="C27" s="87"/>
      <c r="D27" s="87"/>
      <c r="E27" s="93" t="s">
        <v>26</v>
      </c>
      <c r="F27" s="93"/>
      <c r="G27" s="93"/>
      <c r="H27" s="93"/>
    </row>
    <row r="28" spans="1:8" ht="26.25" customHeight="1" x14ac:dyDescent="0.25">
      <c r="A28" s="5" t="s">
        <v>318</v>
      </c>
      <c r="B28" s="78" t="s">
        <v>60</v>
      </c>
      <c r="C28" s="78"/>
      <c r="D28" s="78"/>
      <c r="E28" s="95" t="s">
        <v>319</v>
      </c>
      <c r="F28" s="95"/>
      <c r="G28" s="95"/>
      <c r="H28" s="95"/>
    </row>
    <row r="29" spans="1:8" ht="14.25" customHeight="1" x14ac:dyDescent="0.25">
      <c r="A29" s="7"/>
      <c r="B29" s="1"/>
      <c r="C29" s="1"/>
      <c r="D29" s="1"/>
      <c r="E29" s="1"/>
      <c r="F29" s="1"/>
      <c r="G29" s="1"/>
      <c r="H29" s="1"/>
    </row>
    <row r="30" spans="1:8" ht="30" customHeight="1" x14ac:dyDescent="0.25">
      <c r="A30" s="17" t="s">
        <v>29</v>
      </c>
      <c r="B30" s="100" t="s">
        <v>30</v>
      </c>
      <c r="C30" s="100"/>
      <c r="D30" s="100"/>
      <c r="E30" s="88" t="s">
        <v>26</v>
      </c>
      <c r="F30" s="88"/>
      <c r="G30" s="88"/>
      <c r="H30" s="88"/>
    </row>
    <row r="31" spans="1:8" ht="26.25" customHeight="1" x14ac:dyDescent="0.25">
      <c r="A31" s="5" t="s">
        <v>320</v>
      </c>
      <c r="B31" s="94" t="s">
        <v>40</v>
      </c>
      <c r="C31" s="94"/>
      <c r="D31" s="94"/>
      <c r="E31" s="86" t="s">
        <v>321</v>
      </c>
      <c r="F31" s="86"/>
      <c r="G31" s="86"/>
      <c r="H31" s="86"/>
    </row>
    <row r="32" spans="1:8" ht="26.25" customHeight="1" x14ac:dyDescent="0.25">
      <c r="A32" s="4" t="s">
        <v>322</v>
      </c>
      <c r="B32" s="92" t="s">
        <v>57</v>
      </c>
      <c r="C32" s="92"/>
      <c r="D32" s="92"/>
      <c r="E32" s="91" t="s">
        <v>322</v>
      </c>
      <c r="F32" s="91"/>
      <c r="G32" s="91"/>
      <c r="H32" s="91"/>
    </row>
    <row r="34" spans="1:8" ht="30" customHeight="1" x14ac:dyDescent="0.25">
      <c r="A34" s="17" t="s">
        <v>31</v>
      </c>
      <c r="B34" s="87" t="s">
        <v>32</v>
      </c>
      <c r="C34" s="87"/>
      <c r="D34" s="87"/>
      <c r="E34" s="93" t="s">
        <v>26</v>
      </c>
      <c r="F34" s="93"/>
      <c r="G34" s="93"/>
      <c r="H34" s="93"/>
    </row>
    <row r="35" spans="1:8" ht="26.25" customHeight="1" x14ac:dyDescent="0.25">
      <c r="A35" s="6" t="s">
        <v>64</v>
      </c>
      <c r="B35" s="92" t="s">
        <v>64</v>
      </c>
      <c r="C35" s="92"/>
      <c r="D35" s="92"/>
      <c r="E35" s="99" t="s">
        <v>280</v>
      </c>
      <c r="F35" s="99"/>
      <c r="G35" s="99"/>
      <c r="H35" s="99"/>
    </row>
    <row r="36" spans="1:8" ht="26.25" customHeight="1" x14ac:dyDescent="0.25">
      <c r="A36" s="6" t="s">
        <v>324</v>
      </c>
      <c r="B36" s="89" t="s">
        <v>76</v>
      </c>
      <c r="C36" s="89"/>
      <c r="D36" s="89"/>
      <c r="E36" s="86" t="s">
        <v>323</v>
      </c>
      <c r="F36" s="86"/>
      <c r="G36" s="86"/>
      <c r="H36" s="86"/>
    </row>
    <row r="37" spans="1:8" ht="26.25" customHeight="1" x14ac:dyDescent="0.25">
      <c r="A37" s="6" t="s">
        <v>285</v>
      </c>
      <c r="B37" s="92" t="s">
        <v>53</v>
      </c>
      <c r="C37" s="92"/>
      <c r="D37" s="92"/>
      <c r="E37" s="99" t="s">
        <v>286</v>
      </c>
      <c r="F37" s="99"/>
      <c r="G37" s="99"/>
      <c r="H37" s="99"/>
    </row>
    <row r="38" spans="1:8" ht="44.25" customHeight="1" x14ac:dyDescent="0.25">
      <c r="A38" s="6" t="s">
        <v>283</v>
      </c>
      <c r="B38" s="89" t="s">
        <v>45</v>
      </c>
      <c r="C38" s="89"/>
      <c r="D38" s="89"/>
      <c r="E38" s="113" t="s">
        <v>284</v>
      </c>
      <c r="F38" s="113"/>
      <c r="G38" s="113"/>
      <c r="H38" s="113"/>
    </row>
    <row r="39" spans="1:8" ht="44.25" customHeight="1" x14ac:dyDescent="0.25">
      <c r="A39" s="31" t="s">
        <v>325</v>
      </c>
      <c r="B39" s="92" t="s">
        <v>76</v>
      </c>
      <c r="C39" s="92"/>
      <c r="D39" s="92"/>
      <c r="E39" s="99" t="s">
        <v>326</v>
      </c>
      <c r="F39" s="99"/>
      <c r="G39" s="99"/>
      <c r="H39" s="99"/>
    </row>
    <row r="40" spans="1:8" ht="14.25" customHeight="1" x14ac:dyDescent="0.25">
      <c r="A40" s="18"/>
      <c r="B40" s="19"/>
      <c r="C40" s="20"/>
      <c r="D40" s="20"/>
      <c r="E40" s="21"/>
      <c r="F40" s="21"/>
      <c r="G40" s="21"/>
      <c r="H40" s="21"/>
    </row>
    <row r="41" spans="1:8" ht="30" customHeight="1" x14ac:dyDescent="0.25">
      <c r="A41" s="22" t="s">
        <v>33</v>
      </c>
      <c r="B41" s="23" t="s">
        <v>34</v>
      </c>
      <c r="C41" s="23" t="s">
        <v>11</v>
      </c>
      <c r="D41" s="101" t="s">
        <v>35</v>
      </c>
      <c r="E41" s="101"/>
      <c r="F41" s="102" t="s">
        <v>36</v>
      </c>
      <c r="G41" s="102"/>
      <c r="H41" s="102"/>
    </row>
    <row r="42" spans="1:8" ht="30" customHeight="1" x14ac:dyDescent="0.25">
      <c r="A42" s="5" t="s">
        <v>279</v>
      </c>
      <c r="B42" s="24" t="s">
        <v>249</v>
      </c>
      <c r="C42" s="25" t="s">
        <v>28</v>
      </c>
      <c r="D42" s="103" t="s">
        <v>28</v>
      </c>
      <c r="E42" s="103"/>
      <c r="F42" s="114" t="s">
        <v>249</v>
      </c>
      <c r="G42" s="114"/>
      <c r="H42" s="114"/>
    </row>
    <row r="43" spans="1:8" ht="14.25" customHeight="1" x14ac:dyDescent="0.25"/>
    <row r="44" spans="1:8" ht="14.25" customHeight="1" x14ac:dyDescent="0.25">
      <c r="A44" s="17" t="s">
        <v>287</v>
      </c>
      <c r="B44" s="108" t="s">
        <v>22</v>
      </c>
      <c r="C44" s="108"/>
      <c r="D44" s="108"/>
      <c r="E44" s="108"/>
      <c r="F44" s="108"/>
      <c r="G44" s="108"/>
      <c r="H44" s="108"/>
    </row>
    <row r="45" spans="1:8" ht="29.25" customHeight="1" x14ac:dyDescent="0.25">
      <c r="A45" s="6" t="s">
        <v>327</v>
      </c>
      <c r="B45" s="109" t="s">
        <v>328</v>
      </c>
      <c r="C45" s="110"/>
      <c r="D45" s="110"/>
      <c r="E45" s="110"/>
      <c r="F45" s="110"/>
      <c r="G45" s="110"/>
      <c r="H45" s="110"/>
    </row>
    <row r="46" spans="1:8" ht="27.75" customHeight="1" x14ac:dyDescent="0.25">
      <c r="A46" s="6" t="s">
        <v>329</v>
      </c>
      <c r="B46" s="111" t="s">
        <v>330</v>
      </c>
      <c r="C46" s="81"/>
      <c r="D46" s="81"/>
      <c r="E46" s="81"/>
      <c r="F46" s="81"/>
      <c r="G46" s="81"/>
      <c r="H46" s="81"/>
    </row>
    <row r="47" spans="1:8" ht="31.5" customHeight="1" x14ac:dyDescent="0.25">
      <c r="A47" s="6" t="s">
        <v>331</v>
      </c>
      <c r="B47" s="106" t="s">
        <v>332</v>
      </c>
      <c r="C47" s="107"/>
      <c r="D47" s="107"/>
      <c r="E47" s="107"/>
      <c r="F47" s="107"/>
      <c r="G47" s="107"/>
      <c r="H47" s="107"/>
    </row>
    <row r="48" spans="1:8" ht="31.5" customHeight="1" x14ac:dyDescent="0.25">
      <c r="A48" s="6" t="s">
        <v>333</v>
      </c>
      <c r="B48" s="111" t="s">
        <v>334</v>
      </c>
      <c r="C48" s="81"/>
      <c r="D48" s="81"/>
      <c r="E48" s="81"/>
      <c r="F48" s="81"/>
      <c r="G48" s="81"/>
      <c r="H48" s="81"/>
    </row>
    <row r="49" spans="1:8" ht="41.25" customHeight="1" x14ac:dyDescent="0.25">
      <c r="A49" s="6" t="s">
        <v>335</v>
      </c>
      <c r="B49" s="106" t="s">
        <v>336</v>
      </c>
      <c r="C49" s="107"/>
      <c r="D49" s="107"/>
      <c r="E49" s="107"/>
      <c r="F49" s="107"/>
      <c r="G49" s="107"/>
      <c r="H49" s="107"/>
    </row>
  </sheetData>
  <mergeCells count="56">
    <mergeCell ref="B44:H44"/>
    <mergeCell ref="B45:H45"/>
    <mergeCell ref="B46:H46"/>
    <mergeCell ref="B47:H47"/>
    <mergeCell ref="B48:H48"/>
    <mergeCell ref="B49:H49"/>
    <mergeCell ref="B38:D38"/>
    <mergeCell ref="E38:H38"/>
    <mergeCell ref="B22:D22"/>
    <mergeCell ref="E22:H22"/>
    <mergeCell ref="B37:D37"/>
    <mergeCell ref="E37:H37"/>
    <mergeCell ref="D41:E41"/>
    <mergeCell ref="F41:H41"/>
    <mergeCell ref="D42:E42"/>
    <mergeCell ref="F42:H42"/>
    <mergeCell ref="B39:D39"/>
    <mergeCell ref="E39:H39"/>
    <mergeCell ref="B34:D34"/>
    <mergeCell ref="E34:H34"/>
    <mergeCell ref="B35:D35"/>
    <mergeCell ref="E35:H35"/>
    <mergeCell ref="B36:D36"/>
    <mergeCell ref="E36:H36"/>
    <mergeCell ref="B32:D32"/>
    <mergeCell ref="E32:H32"/>
    <mergeCell ref="B30:D30"/>
    <mergeCell ref="E30:H30"/>
    <mergeCell ref="B31:D31"/>
    <mergeCell ref="E31:H31"/>
    <mergeCell ref="B27:D27"/>
    <mergeCell ref="E27:H27"/>
    <mergeCell ref="B28:D28"/>
    <mergeCell ref="E28:H28"/>
    <mergeCell ref="B24:D24"/>
    <mergeCell ref="E24:H24"/>
    <mergeCell ref="B25:D25"/>
    <mergeCell ref="E25:H25"/>
    <mergeCell ref="B19:D19"/>
    <mergeCell ref="E19:H19"/>
    <mergeCell ref="B20:D20"/>
    <mergeCell ref="E20:H20"/>
    <mergeCell ref="B21:D21"/>
    <mergeCell ref="E21:H21"/>
    <mergeCell ref="B18:D18"/>
    <mergeCell ref="E18:H18"/>
    <mergeCell ref="B2:H2"/>
    <mergeCell ref="B3:H3"/>
    <mergeCell ref="B4:H4"/>
    <mergeCell ref="B5:H5"/>
    <mergeCell ref="B12:H12"/>
    <mergeCell ref="B13:H13"/>
    <mergeCell ref="B14:H14"/>
    <mergeCell ref="B15:H15"/>
    <mergeCell ref="B17:D17"/>
    <mergeCell ref="E17:H17"/>
  </mergeCells>
  <hyperlinks>
    <hyperlink ref="H8" r:id="rId1" xr:uid="{00000000-0004-0000-0300-000000000000}"/>
    <hyperlink ref="H9" r:id="rId2" xr:uid="{00000000-0004-0000-0300-000001000000}"/>
  </hyperlinks>
  <pageMargins left="0.23625000000000002" right="0.23625000000000002" top="0.70916666666666717" bottom="0.15277777777777801" header="0.31541666666666712" footer="0"/>
  <pageSetup paperSize="0" fitToWidth="0" fitToHeight="0" orientation="landscape" horizontalDpi="0" verticalDpi="0" copies="0"/>
  <headerFooter alignWithMargins="0">
    <oddFooter>&amp;C&amp;"Calibri1,Regular"Page &amp;P de</oddFooter>
  </headerFooter>
  <legacyDrawing r:id="rId3"/>
  <extLst>
    <ext xmlns:x14="http://schemas.microsoft.com/office/spreadsheetml/2009/9/main" uri="{CCE6A557-97BC-4b89-ADB6-D9C93CAAB3DF}">
      <x14:dataValidations xmlns:xm="http://schemas.microsoft.com/office/excel/2006/main" count="6">
        <x14:dataValidation type="list" allowBlank="1" showErrorMessage="1" xr:uid="{00000000-0002-0000-0300-000000000000}">
          <x14:formula1>
            <xm:f>'5_-_Listes'!$A$2:$A$9</xm:f>
          </x14:formula1>
          <xm:sqref>D42</xm:sqref>
        </x14:dataValidation>
        <x14:dataValidation type="list" allowBlank="1" showErrorMessage="1" xr:uid="{00000000-0002-0000-0300-000001000000}">
          <x14:formula1>
            <xm:f>'5_-_Listes'!$C$2:$C$177</xm:f>
          </x14:formula1>
          <xm:sqref>C42</xm:sqref>
        </x14:dataValidation>
        <x14:dataValidation type="list" allowBlank="1" showErrorMessage="1" xr:uid="{00000000-0002-0000-0300-000002000000}">
          <x14:formula1>
            <xm:f>'5_-_Listes'!$J$3:$J$8</xm:f>
          </x14:formula1>
          <xm:sqref>B40</xm:sqref>
        </x14:dataValidation>
        <x14:dataValidation type="list" allowBlank="1" xr:uid="{00000000-0002-0000-0300-000003000000}">
          <x14:formula1>
            <xm:f>'5_-_Listes'!$J$2:$J$9</xm:f>
          </x14:formula1>
          <xm:sqref>B35:B39</xm:sqref>
        </x14:dataValidation>
        <x14:dataValidation type="list" allowBlank="1" showErrorMessage="1" xr:uid="{00000000-0002-0000-0300-000004000000}">
          <x14:formula1>
            <xm:f>'5_-_Listes'!$H$2:$H$6</xm:f>
          </x14:formula1>
          <xm:sqref>B31:B32</xm:sqref>
        </x14:dataValidation>
        <x14:dataValidation type="list" allowBlank="1" showErrorMessage="1" xr:uid="{00000000-0002-0000-0300-000005000000}">
          <x14:formula1>
            <xm:f>'5_-_Listes'!$F$2:$F$10</xm:f>
          </x14:formula1>
          <xm:sqref>B28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65"/>
  <sheetViews>
    <sheetView tabSelected="1" workbookViewId="0">
      <selection activeCell="C12" sqref="C12"/>
    </sheetView>
  </sheetViews>
  <sheetFormatPr baseColWidth="10" defaultColWidth="11.5703125" defaultRowHeight="15" x14ac:dyDescent="0.25"/>
  <cols>
    <col min="1" max="1" width="42.28515625" style="57" customWidth="1"/>
    <col min="2" max="2" width="31.85546875" style="57" customWidth="1"/>
    <col min="3" max="3" width="46" style="57" bestFit="1" customWidth="1"/>
    <col min="4" max="4" width="7" style="57" bestFit="1" customWidth="1"/>
    <col min="5" max="5" width="10.85546875" style="57" bestFit="1" customWidth="1"/>
    <col min="6" max="6" width="13.5703125" style="57" bestFit="1" customWidth="1"/>
    <col min="7" max="7" width="62.140625" style="57" customWidth="1"/>
    <col min="8" max="8" width="56.85546875" style="57" customWidth="1"/>
    <col min="9" max="16384" width="11.5703125" style="57"/>
  </cols>
  <sheetData>
    <row r="1" spans="1:8" s="56" customFormat="1" ht="30" x14ac:dyDescent="0.25">
      <c r="A1" s="60" t="s">
        <v>339</v>
      </c>
      <c r="B1" s="60" t="s">
        <v>340</v>
      </c>
      <c r="C1" s="60" t="s">
        <v>341</v>
      </c>
      <c r="D1" s="60" t="s">
        <v>342</v>
      </c>
      <c r="E1" s="60" t="s">
        <v>343</v>
      </c>
      <c r="F1" s="60" t="s">
        <v>344</v>
      </c>
      <c r="G1" s="60" t="s">
        <v>345</v>
      </c>
      <c r="H1" s="60" t="s">
        <v>346</v>
      </c>
    </row>
    <row r="2" spans="1:8" s="56" customFormat="1" x14ac:dyDescent="0.25">
      <c r="A2" s="61" t="s">
        <v>347</v>
      </c>
      <c r="B2" s="61" t="s">
        <v>348</v>
      </c>
      <c r="C2" s="61" t="s">
        <v>349</v>
      </c>
      <c r="D2" s="61"/>
      <c r="E2" s="61"/>
      <c r="F2" s="61"/>
      <c r="G2" s="61"/>
      <c r="H2" s="61"/>
    </row>
    <row r="3" spans="1:8" ht="45" x14ac:dyDescent="0.25">
      <c r="A3" s="62" t="s">
        <v>350</v>
      </c>
      <c r="B3" s="62" t="s">
        <v>351</v>
      </c>
      <c r="C3" s="62" t="s">
        <v>352</v>
      </c>
      <c r="D3" s="63">
        <v>2</v>
      </c>
      <c r="E3" s="63">
        <v>2</v>
      </c>
      <c r="F3" s="63">
        <f>LEFT(D3,1)*LEFT(E3,1)</f>
        <v>4</v>
      </c>
      <c r="G3" s="62" t="s">
        <v>353</v>
      </c>
      <c r="H3" s="62" t="s">
        <v>354</v>
      </c>
    </row>
    <row r="4" spans="1:8" ht="75" x14ac:dyDescent="0.25">
      <c r="A4" s="62" t="s">
        <v>355</v>
      </c>
      <c r="B4" s="62" t="s">
        <v>356</v>
      </c>
      <c r="C4" s="62" t="s">
        <v>357</v>
      </c>
      <c r="D4" s="63">
        <v>2</v>
      </c>
      <c r="E4" s="63">
        <v>2</v>
      </c>
      <c r="F4" s="63">
        <f>LEFT(D4,1)*LEFT(E4,1)</f>
        <v>4</v>
      </c>
      <c r="G4" s="62" t="s">
        <v>511</v>
      </c>
      <c r="H4" s="62" t="s">
        <v>358</v>
      </c>
    </row>
    <row r="5" spans="1:8" ht="60" x14ac:dyDescent="0.25">
      <c r="A5" s="62" t="s">
        <v>359</v>
      </c>
      <c r="B5" s="62" t="s">
        <v>359</v>
      </c>
      <c r="C5" s="62" t="s">
        <v>360</v>
      </c>
      <c r="D5" s="63">
        <v>2</v>
      </c>
      <c r="E5" s="63">
        <v>2</v>
      </c>
      <c r="F5" s="63">
        <f t="shared" ref="F5:F8" si="0">LEFT(D5,1)*LEFT(E5,1)</f>
        <v>4</v>
      </c>
      <c r="G5" s="62" t="s">
        <v>361</v>
      </c>
      <c r="H5" s="62" t="s">
        <v>362</v>
      </c>
    </row>
    <row r="6" spans="1:8" ht="90" x14ac:dyDescent="0.25">
      <c r="A6" s="62" t="s">
        <v>363</v>
      </c>
      <c r="B6" s="62" t="s">
        <v>364</v>
      </c>
      <c r="C6" s="62" t="s">
        <v>365</v>
      </c>
      <c r="D6" s="63">
        <v>3</v>
      </c>
      <c r="E6" s="63">
        <v>2</v>
      </c>
      <c r="F6" s="63">
        <f t="shared" si="0"/>
        <v>6</v>
      </c>
      <c r="G6" s="62" t="s">
        <v>366</v>
      </c>
      <c r="H6" s="62" t="s">
        <v>367</v>
      </c>
    </row>
    <row r="7" spans="1:8" ht="60" x14ac:dyDescent="0.25">
      <c r="A7" s="62" t="s">
        <v>368</v>
      </c>
      <c r="B7" s="62" t="s">
        <v>369</v>
      </c>
      <c r="C7" s="62" t="s">
        <v>370</v>
      </c>
      <c r="D7" s="63">
        <v>2</v>
      </c>
      <c r="E7" s="63">
        <v>2</v>
      </c>
      <c r="F7" s="63">
        <f>LEFT(D7,1)*LEFT(E7,1)</f>
        <v>4</v>
      </c>
      <c r="G7" s="62" t="s">
        <v>371</v>
      </c>
      <c r="H7" s="62" t="s">
        <v>372</v>
      </c>
    </row>
    <row r="8" spans="1:8" ht="60" x14ac:dyDescent="0.25">
      <c r="A8" s="62" t="s">
        <v>373</v>
      </c>
      <c r="B8" s="62" t="s">
        <v>374</v>
      </c>
      <c r="C8" s="62" t="s">
        <v>375</v>
      </c>
      <c r="D8" s="63">
        <v>3</v>
      </c>
      <c r="E8" s="63">
        <v>3</v>
      </c>
      <c r="F8" s="63">
        <f t="shared" si="0"/>
        <v>9</v>
      </c>
      <c r="G8" s="62" t="s">
        <v>376</v>
      </c>
      <c r="H8" s="62" t="s">
        <v>377</v>
      </c>
    </row>
    <row r="9" spans="1:8" ht="45" x14ac:dyDescent="0.25">
      <c r="A9" s="62" t="s">
        <v>378</v>
      </c>
      <c r="B9" s="62" t="s">
        <v>379</v>
      </c>
      <c r="C9" s="62" t="s">
        <v>380</v>
      </c>
      <c r="D9" s="63">
        <v>2</v>
      </c>
      <c r="E9" s="63">
        <v>1</v>
      </c>
      <c r="F9" s="63">
        <f>LEFT(D9,1)*LEFT(E9,1)</f>
        <v>2</v>
      </c>
      <c r="G9" s="62" t="s">
        <v>381</v>
      </c>
      <c r="H9" s="62" t="s">
        <v>382</v>
      </c>
    </row>
    <row r="10" spans="1:8" ht="60" x14ac:dyDescent="0.25">
      <c r="A10" s="62" t="s">
        <v>383</v>
      </c>
      <c r="B10" s="62" t="s">
        <v>384</v>
      </c>
      <c r="C10" s="62" t="s">
        <v>385</v>
      </c>
      <c r="D10" s="63">
        <v>3</v>
      </c>
      <c r="E10" s="63">
        <v>2</v>
      </c>
      <c r="F10" s="63">
        <f t="shared" ref="F10:F11" si="1">LEFT(D10,1)*LEFT(E10,1)</f>
        <v>6</v>
      </c>
      <c r="G10" s="62" t="s">
        <v>386</v>
      </c>
      <c r="H10" s="62" t="s">
        <v>387</v>
      </c>
    </row>
    <row r="11" spans="1:8" ht="45" x14ac:dyDescent="0.25">
      <c r="A11" s="62" t="s">
        <v>388</v>
      </c>
      <c r="B11" s="62" t="s">
        <v>388</v>
      </c>
      <c r="C11" s="62" t="s">
        <v>389</v>
      </c>
      <c r="D11" s="63">
        <v>2</v>
      </c>
      <c r="E11" s="63">
        <v>1</v>
      </c>
      <c r="F11" s="63">
        <f t="shared" si="1"/>
        <v>2</v>
      </c>
      <c r="G11" s="62" t="s">
        <v>390</v>
      </c>
      <c r="H11" s="62" t="s">
        <v>391</v>
      </c>
    </row>
    <row r="12" spans="1:8" ht="60" x14ac:dyDescent="0.25">
      <c r="A12" s="62" t="s">
        <v>392</v>
      </c>
      <c r="B12" s="62" t="s">
        <v>495</v>
      </c>
      <c r="C12" s="62" t="s">
        <v>393</v>
      </c>
      <c r="D12" s="63">
        <v>1</v>
      </c>
      <c r="E12" s="63">
        <v>2</v>
      </c>
      <c r="F12" s="63">
        <f>LEFT(D12,1)*LEFT(E12,1)</f>
        <v>2</v>
      </c>
      <c r="G12" s="62" t="s">
        <v>394</v>
      </c>
      <c r="H12" s="62" t="s">
        <v>395</v>
      </c>
    </row>
    <row r="55" spans="1:2" x14ac:dyDescent="0.25">
      <c r="A55" s="66" t="s">
        <v>510</v>
      </c>
      <c r="B55" s="66" t="s">
        <v>496</v>
      </c>
    </row>
    <row r="56" spans="1:2" x14ac:dyDescent="0.25">
      <c r="A56" s="62" t="s">
        <v>500</v>
      </c>
      <c r="B56" s="63">
        <v>4</v>
      </c>
    </row>
    <row r="57" spans="1:2" x14ac:dyDescent="0.25">
      <c r="A57" s="62" t="s">
        <v>501</v>
      </c>
      <c r="B57" s="63">
        <v>4</v>
      </c>
    </row>
    <row r="58" spans="1:2" x14ac:dyDescent="0.25">
      <c r="A58" s="62" t="s">
        <v>502</v>
      </c>
      <c r="B58" s="63">
        <v>4</v>
      </c>
    </row>
    <row r="59" spans="1:2" x14ac:dyDescent="0.25">
      <c r="A59" s="62" t="s">
        <v>503</v>
      </c>
      <c r="B59" s="63">
        <v>6</v>
      </c>
    </row>
    <row r="60" spans="1:2" x14ac:dyDescent="0.25">
      <c r="A60" s="62" t="s">
        <v>504</v>
      </c>
      <c r="B60" s="63">
        <v>4</v>
      </c>
    </row>
    <row r="61" spans="1:2" x14ac:dyDescent="0.25">
      <c r="A61" s="62" t="s">
        <v>505</v>
      </c>
      <c r="B61" s="63">
        <v>9</v>
      </c>
    </row>
    <row r="62" spans="1:2" x14ac:dyDescent="0.25">
      <c r="A62" s="62" t="s">
        <v>506</v>
      </c>
      <c r="B62" s="63">
        <v>2</v>
      </c>
    </row>
    <row r="63" spans="1:2" x14ac:dyDescent="0.25">
      <c r="A63" s="62" t="s">
        <v>507</v>
      </c>
      <c r="B63" s="63">
        <v>6</v>
      </c>
    </row>
    <row r="64" spans="1:2" x14ac:dyDescent="0.25">
      <c r="A64" s="62" t="s">
        <v>508</v>
      </c>
      <c r="B64" s="63">
        <v>2</v>
      </c>
    </row>
    <row r="65" spans="1:2" x14ac:dyDescent="0.25">
      <c r="A65" s="62" t="s">
        <v>509</v>
      </c>
      <c r="B65" s="63">
        <v>2</v>
      </c>
    </row>
  </sheetData>
  <conditionalFormatting sqref="F3">
    <cfRule type="colorScale" priority="11">
      <colorScale>
        <cfvo type="num" val="0"/>
        <cfvo type="num" val="3"/>
        <cfvo type="num" val="8"/>
        <color rgb="FF00B050"/>
        <color rgb="FFFFEB84"/>
        <color rgb="FFFF0000"/>
      </colorScale>
    </cfRule>
    <cfRule type="colorScale" priority="12">
      <colorScale>
        <cfvo type="num" val="0"/>
        <cfvo type="num" val="3"/>
        <cfvo type="num" val="8"/>
        <color rgb="FF00B050"/>
        <color rgb="FFFFEB84"/>
        <color rgb="FFFF0000"/>
      </colorScale>
    </cfRule>
  </conditionalFormatting>
  <conditionalFormatting sqref="F4">
    <cfRule type="colorScale" priority="9">
      <colorScale>
        <cfvo type="num" val="0"/>
        <cfvo type="num" val="3"/>
        <cfvo type="num" val="8"/>
        <color rgb="FF00B050"/>
        <color rgb="FFFFEB84"/>
        <color rgb="FFFF0000"/>
      </colorScale>
    </cfRule>
    <cfRule type="colorScale" priority="10">
      <colorScale>
        <cfvo type="num" val="0"/>
        <cfvo type="num" val="3"/>
        <cfvo type="num" val="8"/>
        <color rgb="FF00B050"/>
        <color rgb="FFFFEB84"/>
        <color rgb="FFFF0000"/>
      </colorScale>
    </cfRule>
  </conditionalFormatting>
  <conditionalFormatting sqref="F5:F12">
    <cfRule type="colorScale" priority="7">
      <colorScale>
        <cfvo type="num" val="0"/>
        <cfvo type="num" val="3"/>
        <cfvo type="num" val="8"/>
        <color rgb="FF00B050"/>
        <color rgb="FFFFEB84"/>
        <color rgb="FFFF0000"/>
      </colorScale>
    </cfRule>
    <cfRule type="colorScale" priority="8">
      <colorScale>
        <cfvo type="num" val="0"/>
        <cfvo type="num" val="3"/>
        <cfvo type="num" val="8"/>
        <color rgb="FF00B050"/>
        <color rgb="FFFFEB84"/>
        <color rgb="FFFF0000"/>
      </colorScale>
    </cfRule>
  </conditionalFormatting>
  <conditionalFormatting sqref="B56">
    <cfRule type="colorScale" priority="5">
      <colorScale>
        <cfvo type="num" val="0"/>
        <cfvo type="num" val="3"/>
        <cfvo type="num" val="8"/>
        <color rgb="FF00B050"/>
        <color rgb="FFFFEB84"/>
        <color rgb="FFFF0000"/>
      </colorScale>
    </cfRule>
    <cfRule type="colorScale" priority="6">
      <colorScale>
        <cfvo type="num" val="0"/>
        <cfvo type="num" val="3"/>
        <cfvo type="num" val="8"/>
        <color rgb="FF00B050"/>
        <color rgb="FFFFEB84"/>
        <color rgb="FFFF0000"/>
      </colorScale>
    </cfRule>
  </conditionalFormatting>
  <conditionalFormatting sqref="B57">
    <cfRule type="colorScale" priority="3">
      <colorScale>
        <cfvo type="num" val="0"/>
        <cfvo type="num" val="3"/>
        <cfvo type="num" val="8"/>
        <color rgb="FF00B050"/>
        <color rgb="FFFFEB84"/>
        <color rgb="FFFF0000"/>
      </colorScale>
    </cfRule>
    <cfRule type="colorScale" priority="4">
      <colorScale>
        <cfvo type="num" val="0"/>
        <cfvo type="num" val="3"/>
        <cfvo type="num" val="8"/>
        <color rgb="FF00B050"/>
        <color rgb="FFFFEB84"/>
        <color rgb="FFFF0000"/>
      </colorScale>
    </cfRule>
  </conditionalFormatting>
  <conditionalFormatting sqref="B58:B65">
    <cfRule type="colorScale" priority="1">
      <colorScale>
        <cfvo type="num" val="0"/>
        <cfvo type="num" val="3"/>
        <cfvo type="num" val="8"/>
        <color rgb="FF00B050"/>
        <color rgb="FFFFEB84"/>
        <color rgb="FFFF0000"/>
      </colorScale>
    </cfRule>
    <cfRule type="colorScale" priority="2">
      <colorScale>
        <cfvo type="num" val="0"/>
        <cfvo type="num" val="3"/>
        <cfvo type="num" val="8"/>
        <color rgb="FF00B050"/>
        <color rgb="FFFFEB84"/>
        <color rgb="FFFF0000"/>
      </colorScale>
    </cfRule>
  </conditionalFormatting>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tabColor theme="8" tint="0.59999389629810485"/>
  </sheetPr>
  <dimension ref="A1:H15"/>
  <sheetViews>
    <sheetView workbookViewId="0">
      <selection activeCell="E8" sqref="E8"/>
    </sheetView>
  </sheetViews>
  <sheetFormatPr baseColWidth="10" defaultColWidth="9.140625" defaultRowHeight="15" x14ac:dyDescent="0.25"/>
  <cols>
    <col min="1" max="4" width="24" style="46" customWidth="1"/>
    <col min="5" max="5" width="50" style="46" customWidth="1"/>
    <col min="6" max="7" width="30" style="47" customWidth="1"/>
    <col min="8" max="8" width="30" style="48" customWidth="1"/>
    <col min="9" max="16384" width="9.140625" style="39"/>
  </cols>
  <sheetData>
    <row r="1" spans="1:7" ht="20.25" x14ac:dyDescent="0.25">
      <c r="A1" s="115" t="s">
        <v>409</v>
      </c>
      <c r="B1" s="116"/>
      <c r="C1" s="116"/>
      <c r="D1" s="37"/>
      <c r="E1" s="37"/>
      <c r="F1" s="38"/>
      <c r="G1" s="38"/>
    </row>
    <row r="2" spans="1:7" ht="17.25" x14ac:dyDescent="0.25">
      <c r="A2" s="117" t="s">
        <v>410</v>
      </c>
      <c r="B2" s="116"/>
      <c r="C2" s="116"/>
      <c r="D2" s="37"/>
      <c r="E2" s="37"/>
      <c r="F2" s="38"/>
      <c r="G2" s="38"/>
    </row>
    <row r="3" spans="1:7" ht="16.5" x14ac:dyDescent="0.25">
      <c r="A3" s="40" t="s">
        <v>411</v>
      </c>
      <c r="B3" s="40" t="s">
        <v>412</v>
      </c>
      <c r="C3" s="40" t="s">
        <v>413</v>
      </c>
      <c r="D3" s="40" t="s">
        <v>414</v>
      </c>
      <c r="E3" s="40" t="s">
        <v>22</v>
      </c>
      <c r="F3" s="41" t="s">
        <v>415</v>
      </c>
      <c r="G3" s="41" t="s">
        <v>416</v>
      </c>
    </row>
    <row r="4" spans="1:7" ht="33" x14ac:dyDescent="0.25">
      <c r="A4" s="37" t="s">
        <v>417</v>
      </c>
      <c r="B4" s="37" t="s">
        <v>418</v>
      </c>
      <c r="C4" s="37" t="s">
        <v>419</v>
      </c>
      <c r="D4" s="37" t="s">
        <v>420</v>
      </c>
      <c r="E4" s="37" t="s">
        <v>421</v>
      </c>
      <c r="F4" s="38">
        <v>171.78502879078692</v>
      </c>
      <c r="G4" s="38">
        <v>0</v>
      </c>
    </row>
    <row r="5" spans="1:7" ht="132" x14ac:dyDescent="0.25">
      <c r="A5" s="37" t="s">
        <v>422</v>
      </c>
      <c r="B5" s="37" t="s">
        <v>423</v>
      </c>
      <c r="C5" s="37" t="s">
        <v>419</v>
      </c>
      <c r="D5" s="37" t="s">
        <v>420</v>
      </c>
      <c r="E5" s="37" t="s">
        <v>424</v>
      </c>
      <c r="F5" s="38">
        <v>10.39510556621881</v>
      </c>
      <c r="G5" s="38">
        <v>0</v>
      </c>
    </row>
    <row r="6" spans="1:7" ht="82.5" x14ac:dyDescent="0.25">
      <c r="A6" s="37" t="s">
        <v>425</v>
      </c>
      <c r="B6" s="37" t="s">
        <v>426</v>
      </c>
      <c r="C6" s="37" t="s">
        <v>419</v>
      </c>
      <c r="D6" s="37"/>
      <c r="E6" s="37" t="s">
        <v>427</v>
      </c>
      <c r="F6" s="38">
        <v>149.71209213051824</v>
      </c>
      <c r="G6" s="38">
        <v>0</v>
      </c>
    </row>
    <row r="7" spans="1:7" ht="16.5" x14ac:dyDescent="0.25">
      <c r="A7" s="37" t="s">
        <v>428</v>
      </c>
      <c r="B7" s="37"/>
      <c r="C7" s="37"/>
      <c r="D7" s="42" t="s">
        <v>428</v>
      </c>
      <c r="E7" s="43"/>
      <c r="F7" s="38">
        <v>0</v>
      </c>
      <c r="G7" s="38">
        <v>0</v>
      </c>
    </row>
    <row r="8" spans="1:7" ht="16.5" x14ac:dyDescent="0.25">
      <c r="A8" s="37"/>
      <c r="B8" s="37"/>
      <c r="C8" s="37"/>
      <c r="D8" s="42" t="s">
        <v>429</v>
      </c>
      <c r="E8" s="42" t="s">
        <v>430</v>
      </c>
      <c r="F8" s="38"/>
      <c r="G8" s="38"/>
    </row>
    <row r="9" spans="1:7" ht="16.5" x14ac:dyDescent="0.25">
      <c r="A9" s="37"/>
      <c r="B9" s="37"/>
      <c r="C9" s="37"/>
      <c r="D9" s="42" t="s">
        <v>431</v>
      </c>
      <c r="E9" s="42" t="s">
        <v>419</v>
      </c>
      <c r="F9" s="38"/>
      <c r="G9" s="38"/>
    </row>
    <row r="10" spans="1:7" ht="16.5" x14ac:dyDescent="0.25">
      <c r="A10" s="37"/>
      <c r="B10" s="37"/>
      <c r="C10" s="37"/>
      <c r="D10" s="42" t="s">
        <v>432</v>
      </c>
      <c r="E10" s="42" t="s">
        <v>419</v>
      </c>
      <c r="F10" s="38"/>
      <c r="G10" s="38"/>
    </row>
    <row r="11" spans="1:7" ht="16.5" x14ac:dyDescent="0.25">
      <c r="A11" s="37"/>
      <c r="B11" s="37"/>
      <c r="C11" s="37"/>
      <c r="D11" s="44" t="s">
        <v>396</v>
      </c>
      <c r="E11" s="43"/>
      <c r="F11" s="45">
        <v>331.892226487524</v>
      </c>
      <c r="G11" s="45">
        <v>0</v>
      </c>
    </row>
    <row r="12" spans="1:7" ht="16.5" x14ac:dyDescent="0.25">
      <c r="A12" s="37"/>
      <c r="B12" s="37"/>
      <c r="C12" s="37"/>
      <c r="D12" s="37"/>
      <c r="E12" s="37"/>
      <c r="F12" s="38"/>
      <c r="G12" s="38"/>
    </row>
    <row r="13" spans="1:7" ht="16.5" x14ac:dyDescent="0.25">
      <c r="A13" s="42" t="s">
        <v>433</v>
      </c>
      <c r="B13" s="37"/>
      <c r="C13" s="37"/>
      <c r="D13" s="37"/>
      <c r="E13" s="37"/>
      <c r="F13" s="38"/>
      <c r="G13" s="38"/>
    </row>
    <row r="14" spans="1:7" ht="16.5" x14ac:dyDescent="0.25">
      <c r="A14" s="118" t="s">
        <v>434</v>
      </c>
      <c r="B14" s="118"/>
      <c r="C14" s="118"/>
      <c r="D14" s="118"/>
      <c r="E14" s="118"/>
      <c r="F14" s="119"/>
      <c r="G14" s="119"/>
    </row>
    <row r="15" spans="1:7" ht="16.5" x14ac:dyDescent="0.25">
      <c r="A15" s="118" t="s">
        <v>435</v>
      </c>
      <c r="B15" s="118"/>
      <c r="C15" s="118"/>
      <c r="D15" s="118"/>
      <c r="E15" s="118"/>
      <c r="F15" s="119"/>
      <c r="G15" s="119"/>
    </row>
  </sheetData>
  <mergeCells count="4">
    <mergeCell ref="A1:C1"/>
    <mergeCell ref="A2:C2"/>
    <mergeCell ref="A14:G14"/>
    <mergeCell ref="A15:G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tabColor theme="8" tint="0.59999389629810485"/>
  </sheetPr>
  <dimension ref="A1:H19"/>
  <sheetViews>
    <sheetView workbookViewId="0">
      <selection activeCell="E6" sqref="E6"/>
    </sheetView>
  </sheetViews>
  <sheetFormatPr baseColWidth="10" defaultColWidth="9.140625" defaultRowHeight="15" x14ac:dyDescent="0.25"/>
  <cols>
    <col min="1" max="4" width="24" style="46" customWidth="1"/>
    <col min="5" max="5" width="50" style="46" customWidth="1"/>
    <col min="6" max="7" width="30" style="47" customWidth="1"/>
    <col min="8" max="8" width="30" style="48" customWidth="1"/>
    <col min="9" max="16384" width="9.140625" style="39"/>
  </cols>
  <sheetData>
    <row r="1" spans="1:7" ht="20.25" x14ac:dyDescent="0.25">
      <c r="A1" s="115" t="s">
        <v>409</v>
      </c>
      <c r="B1" s="116"/>
      <c r="C1" s="116"/>
      <c r="D1" s="37"/>
      <c r="E1" s="37"/>
      <c r="F1" s="38"/>
      <c r="G1" s="38"/>
    </row>
    <row r="2" spans="1:7" ht="17.25" x14ac:dyDescent="0.25">
      <c r="A2" s="117" t="s">
        <v>410</v>
      </c>
      <c r="B2" s="116"/>
      <c r="C2" s="116"/>
      <c r="D2" s="37"/>
      <c r="E2" s="37"/>
      <c r="F2" s="38"/>
      <c r="G2" s="38"/>
    </row>
    <row r="3" spans="1:7" ht="16.5" x14ac:dyDescent="0.25">
      <c r="A3" s="40" t="s">
        <v>411</v>
      </c>
      <c r="B3" s="40" t="s">
        <v>412</v>
      </c>
      <c r="C3" s="40" t="s">
        <v>413</v>
      </c>
      <c r="D3" s="40" t="s">
        <v>414</v>
      </c>
      <c r="E3" s="40" t="s">
        <v>22</v>
      </c>
      <c r="F3" s="41" t="s">
        <v>415</v>
      </c>
      <c r="G3" s="41" t="s">
        <v>416</v>
      </c>
    </row>
    <row r="4" spans="1:7" ht="99" x14ac:dyDescent="0.25">
      <c r="A4" s="37" t="s">
        <v>449</v>
      </c>
      <c r="B4" s="37" t="s">
        <v>450</v>
      </c>
      <c r="C4" s="37" t="s">
        <v>419</v>
      </c>
      <c r="D4" s="37" t="s">
        <v>420</v>
      </c>
      <c r="E4" s="37" t="s">
        <v>451</v>
      </c>
      <c r="F4" s="38">
        <v>109.71017274472169</v>
      </c>
      <c r="G4" s="38">
        <v>0</v>
      </c>
    </row>
    <row r="5" spans="1:7" ht="132" x14ac:dyDescent="0.25">
      <c r="A5" s="37" t="s">
        <v>422</v>
      </c>
      <c r="B5" s="37" t="s">
        <v>423</v>
      </c>
      <c r="C5" s="37" t="s">
        <v>419</v>
      </c>
      <c r="D5" s="37" t="s">
        <v>420</v>
      </c>
      <c r="E5" s="37" t="s">
        <v>452</v>
      </c>
      <c r="F5" s="38">
        <v>4.8672744721689059</v>
      </c>
      <c r="G5" s="38">
        <v>0</v>
      </c>
    </row>
    <row r="6" spans="1:7" ht="66" x14ac:dyDescent="0.25">
      <c r="A6" s="37" t="s">
        <v>453</v>
      </c>
      <c r="B6" s="37" t="s">
        <v>454</v>
      </c>
      <c r="C6" s="37" t="s">
        <v>419</v>
      </c>
      <c r="D6" s="37" t="s">
        <v>420</v>
      </c>
      <c r="E6" s="37" t="s">
        <v>455</v>
      </c>
      <c r="F6" s="38">
        <v>49.419385796545107</v>
      </c>
      <c r="G6" s="38">
        <v>0</v>
      </c>
    </row>
    <row r="7" spans="1:7" ht="16.5" x14ac:dyDescent="0.25">
      <c r="A7" s="37" t="s">
        <v>417</v>
      </c>
      <c r="B7" s="37" t="s">
        <v>418</v>
      </c>
      <c r="C7" s="37" t="s">
        <v>419</v>
      </c>
      <c r="D7" s="37" t="s">
        <v>420</v>
      </c>
      <c r="E7" s="37" t="s">
        <v>456</v>
      </c>
      <c r="F7" s="38">
        <v>108.76439539347408</v>
      </c>
      <c r="G7" s="38">
        <v>0</v>
      </c>
    </row>
    <row r="8" spans="1:7" ht="33" x14ac:dyDescent="0.25">
      <c r="A8" s="37" t="s">
        <v>457</v>
      </c>
      <c r="B8" s="37" t="s">
        <v>458</v>
      </c>
      <c r="C8" s="37" t="s">
        <v>419</v>
      </c>
      <c r="D8" s="37" t="s">
        <v>420</v>
      </c>
      <c r="E8" s="37" t="s">
        <v>469</v>
      </c>
      <c r="F8" s="38">
        <v>31.19</v>
      </c>
      <c r="G8" s="38">
        <v>0</v>
      </c>
    </row>
    <row r="9" spans="1:7" ht="82.5" x14ac:dyDescent="0.25">
      <c r="A9" s="37" t="s">
        <v>425</v>
      </c>
      <c r="B9" s="37" t="s">
        <v>426</v>
      </c>
      <c r="C9" s="37" t="s">
        <v>419</v>
      </c>
      <c r="D9" s="37"/>
      <c r="E9" s="37" t="s">
        <v>459</v>
      </c>
      <c r="F9" s="38">
        <v>49.904030710172748</v>
      </c>
      <c r="G9" s="38">
        <v>0</v>
      </c>
    </row>
    <row r="10" spans="1:7" ht="409.5" x14ac:dyDescent="0.25">
      <c r="A10" s="37" t="s">
        <v>460</v>
      </c>
      <c r="B10" s="37" t="s">
        <v>461</v>
      </c>
      <c r="C10" s="37" t="s">
        <v>419</v>
      </c>
      <c r="D10" s="37" t="s">
        <v>420</v>
      </c>
      <c r="E10" s="37" t="s">
        <v>462</v>
      </c>
      <c r="F10" s="38">
        <v>76.583493282149718</v>
      </c>
      <c r="G10" s="38">
        <v>0</v>
      </c>
    </row>
    <row r="11" spans="1:7" ht="16.5" x14ac:dyDescent="0.25">
      <c r="A11" s="37" t="s">
        <v>428</v>
      </c>
      <c r="B11" s="37"/>
      <c r="C11" s="37"/>
      <c r="D11" s="42" t="s">
        <v>428</v>
      </c>
      <c r="E11" s="43"/>
      <c r="F11" s="38">
        <v>0</v>
      </c>
      <c r="G11" s="38">
        <v>0</v>
      </c>
    </row>
    <row r="12" spans="1:7" ht="16.5" x14ac:dyDescent="0.25">
      <c r="A12" s="37"/>
      <c r="B12" s="37"/>
      <c r="C12" s="37"/>
      <c r="D12" s="42" t="s">
        <v>429</v>
      </c>
      <c r="E12" s="42" t="s">
        <v>430</v>
      </c>
      <c r="F12" s="38"/>
      <c r="G12" s="38"/>
    </row>
    <row r="13" spans="1:7" ht="16.5" x14ac:dyDescent="0.25">
      <c r="A13" s="37"/>
      <c r="B13" s="37"/>
      <c r="C13" s="37"/>
      <c r="D13" s="42" t="s">
        <v>431</v>
      </c>
      <c r="E13" s="42" t="s">
        <v>419</v>
      </c>
      <c r="F13" s="38"/>
      <c r="G13" s="38"/>
    </row>
    <row r="14" spans="1:7" ht="16.5" x14ac:dyDescent="0.25">
      <c r="A14" s="37"/>
      <c r="B14" s="37"/>
      <c r="C14" s="37"/>
      <c r="D14" s="42" t="s">
        <v>432</v>
      </c>
      <c r="E14" s="42" t="s">
        <v>419</v>
      </c>
      <c r="F14" s="38"/>
      <c r="G14" s="38"/>
    </row>
    <row r="15" spans="1:7" ht="16.5" x14ac:dyDescent="0.25">
      <c r="A15" s="37"/>
      <c r="B15" s="37"/>
      <c r="C15" s="37"/>
      <c r="D15" s="44" t="s">
        <v>396</v>
      </c>
      <c r="E15" s="43"/>
      <c r="F15" s="45">
        <v>399.24875239923216</v>
      </c>
      <c r="G15" s="45">
        <v>0</v>
      </c>
    </row>
    <row r="17" spans="1:7" ht="16.5" x14ac:dyDescent="0.25">
      <c r="A17" s="42" t="s">
        <v>433</v>
      </c>
      <c r="B17" s="37"/>
      <c r="C17" s="37"/>
      <c r="D17" s="37"/>
      <c r="E17" s="37"/>
      <c r="F17" s="38"/>
      <c r="G17" s="38"/>
    </row>
    <row r="18" spans="1:7" ht="16.5" x14ac:dyDescent="0.25">
      <c r="A18" s="118" t="s">
        <v>434</v>
      </c>
      <c r="B18" s="118"/>
      <c r="C18" s="118"/>
      <c r="D18" s="118"/>
      <c r="E18" s="118"/>
      <c r="F18" s="119"/>
      <c r="G18" s="119"/>
    </row>
    <row r="19" spans="1:7" ht="16.5" x14ac:dyDescent="0.25">
      <c r="A19" s="118" t="s">
        <v>463</v>
      </c>
      <c r="B19" s="118"/>
      <c r="C19" s="118"/>
      <c r="D19" s="118"/>
      <c r="E19" s="118"/>
      <c r="F19" s="119"/>
      <c r="G19" s="119"/>
    </row>
  </sheetData>
  <mergeCells count="4">
    <mergeCell ref="A1:C1"/>
    <mergeCell ref="A2:C2"/>
    <mergeCell ref="A18:G18"/>
    <mergeCell ref="A19:G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8"/>
  <dimension ref="A1:J177"/>
  <sheetViews>
    <sheetView workbookViewId="0"/>
  </sheetViews>
  <sheetFormatPr baseColWidth="10" defaultRowHeight="15" customHeight="1" x14ac:dyDescent="0.25"/>
  <cols>
    <col min="1" max="1" width="37.7109375" customWidth="1"/>
    <col min="2" max="2" width="11.42578125" customWidth="1"/>
    <col min="3" max="3" width="16.28515625" customWidth="1"/>
    <col min="4" max="5" width="12.42578125" customWidth="1"/>
    <col min="6" max="6" width="23.140625" customWidth="1"/>
    <col min="7" max="7" width="11.5703125" customWidth="1"/>
    <col min="8" max="8" width="42" customWidth="1"/>
    <col min="9" max="9" width="14.140625" customWidth="1"/>
    <col min="10" max="10" width="40.140625" customWidth="1"/>
    <col min="11" max="11" width="11.42578125" customWidth="1"/>
    <col min="12" max="12" width="36.28515625" customWidth="1"/>
    <col min="13" max="26" width="9" customWidth="1"/>
    <col min="27" max="1024" width="15.28515625" customWidth="1"/>
    <col min="1025" max="1025" width="11.42578125" customWidth="1"/>
  </cols>
  <sheetData>
    <row r="1" spans="1:10" x14ac:dyDescent="0.25">
      <c r="A1" s="26" t="s">
        <v>48</v>
      </c>
      <c r="B1" s="26"/>
      <c r="C1" s="26" t="s">
        <v>11</v>
      </c>
      <c r="D1" s="26" t="s">
        <v>49</v>
      </c>
      <c r="E1" s="26"/>
      <c r="F1" s="26" t="s">
        <v>50</v>
      </c>
      <c r="G1" s="26"/>
      <c r="H1" s="26" t="s">
        <v>29</v>
      </c>
      <c r="I1" s="26"/>
      <c r="J1" s="26" t="s">
        <v>51</v>
      </c>
    </row>
    <row r="2" spans="1:10" ht="60" x14ac:dyDescent="0.25">
      <c r="A2" s="27" t="s">
        <v>28</v>
      </c>
      <c r="C2" s="27" t="s">
        <v>28</v>
      </c>
      <c r="F2" s="27" t="s">
        <v>28</v>
      </c>
      <c r="H2" s="28" t="s">
        <v>28</v>
      </c>
      <c r="J2" s="28" t="s">
        <v>28</v>
      </c>
    </row>
    <row r="3" spans="1:10" x14ac:dyDescent="0.25">
      <c r="A3" t="s">
        <v>47</v>
      </c>
      <c r="C3" t="s">
        <v>46</v>
      </c>
      <c r="D3" t="s">
        <v>52</v>
      </c>
      <c r="F3" t="s">
        <v>39</v>
      </c>
      <c r="H3" t="s">
        <v>40</v>
      </c>
      <c r="J3" t="s">
        <v>53</v>
      </c>
    </row>
    <row r="4" spans="1:10" x14ac:dyDescent="0.25">
      <c r="A4" t="s">
        <v>54</v>
      </c>
      <c r="C4" t="s">
        <v>55</v>
      </c>
      <c r="D4" t="s">
        <v>52</v>
      </c>
      <c r="F4" t="s">
        <v>56</v>
      </c>
      <c r="H4" t="s">
        <v>57</v>
      </c>
      <c r="J4" t="s">
        <v>43</v>
      </c>
    </row>
    <row r="5" spans="1:10" ht="30" x14ac:dyDescent="0.25">
      <c r="A5" t="s">
        <v>58</v>
      </c>
      <c r="C5" t="s">
        <v>59</v>
      </c>
      <c r="D5" t="s">
        <v>52</v>
      </c>
      <c r="F5" t="s">
        <v>60</v>
      </c>
      <c r="H5" s="27" t="s">
        <v>42</v>
      </c>
      <c r="J5" t="s">
        <v>44</v>
      </c>
    </row>
    <row r="6" spans="1:10" x14ac:dyDescent="0.25">
      <c r="A6" t="s">
        <v>61</v>
      </c>
      <c r="C6" t="s">
        <v>62</v>
      </c>
      <c r="D6" t="s">
        <v>52</v>
      </c>
      <c r="F6" t="s">
        <v>63</v>
      </c>
      <c r="H6" t="s">
        <v>41</v>
      </c>
      <c r="J6" t="s">
        <v>64</v>
      </c>
    </row>
    <row r="7" spans="1:10" x14ac:dyDescent="0.25">
      <c r="A7" t="s">
        <v>65</v>
      </c>
      <c r="C7" t="s">
        <v>66</v>
      </c>
      <c r="D7" t="s">
        <v>52</v>
      </c>
      <c r="F7" t="s">
        <v>67</v>
      </c>
      <c r="H7" t="s">
        <v>68</v>
      </c>
      <c r="J7" t="s">
        <v>45</v>
      </c>
    </row>
    <row r="8" spans="1:10" x14ac:dyDescent="0.25">
      <c r="A8" t="s">
        <v>69</v>
      </c>
      <c r="C8" t="s">
        <v>70</v>
      </c>
      <c r="D8" t="s">
        <v>52</v>
      </c>
      <c r="F8" t="s">
        <v>71</v>
      </c>
      <c r="J8" t="s">
        <v>72</v>
      </c>
    </row>
    <row r="9" spans="1:10" x14ac:dyDescent="0.25">
      <c r="A9" t="s">
        <v>73</v>
      </c>
      <c r="C9" t="s">
        <v>74</v>
      </c>
      <c r="D9" t="s">
        <v>52</v>
      </c>
      <c r="F9" t="s">
        <v>75</v>
      </c>
      <c r="J9" t="s">
        <v>76</v>
      </c>
    </row>
    <row r="10" spans="1:10" x14ac:dyDescent="0.25">
      <c r="C10" t="s">
        <v>77</v>
      </c>
      <c r="D10" t="s">
        <v>52</v>
      </c>
      <c r="F10" t="s">
        <v>78</v>
      </c>
    </row>
    <row r="11" spans="1:10" x14ac:dyDescent="0.25">
      <c r="C11" t="s">
        <v>79</v>
      </c>
      <c r="D11" t="s">
        <v>52</v>
      </c>
    </row>
    <row r="12" spans="1:10" x14ac:dyDescent="0.25">
      <c r="C12" t="s">
        <v>80</v>
      </c>
      <c r="D12" t="s">
        <v>52</v>
      </c>
    </row>
    <row r="13" spans="1:10" x14ac:dyDescent="0.25">
      <c r="C13" t="s">
        <v>81</v>
      </c>
      <c r="D13" t="s">
        <v>52</v>
      </c>
    </row>
    <row r="14" spans="1:10" x14ac:dyDescent="0.25">
      <c r="C14" t="s">
        <v>82</v>
      </c>
      <c r="D14" t="s">
        <v>52</v>
      </c>
    </row>
    <row r="15" spans="1:10" x14ac:dyDescent="0.25">
      <c r="C15" t="s">
        <v>83</v>
      </c>
      <c r="D15" t="s">
        <v>84</v>
      </c>
    </row>
    <row r="16" spans="1:10" x14ac:dyDescent="0.25">
      <c r="C16" t="s">
        <v>85</v>
      </c>
      <c r="D16" t="s">
        <v>84</v>
      </c>
    </row>
    <row r="17" spans="3:4" x14ac:dyDescent="0.25">
      <c r="C17" t="s">
        <v>86</v>
      </c>
      <c r="D17" t="s">
        <v>84</v>
      </c>
    </row>
    <row r="18" spans="3:4" x14ac:dyDescent="0.25">
      <c r="C18" t="s">
        <v>87</v>
      </c>
      <c r="D18" t="s">
        <v>84</v>
      </c>
    </row>
    <row r="19" spans="3:4" x14ac:dyDescent="0.25">
      <c r="C19" t="s">
        <v>88</v>
      </c>
      <c r="D19" t="s">
        <v>84</v>
      </c>
    </row>
    <row r="20" spans="3:4" x14ac:dyDescent="0.25">
      <c r="C20" t="s">
        <v>89</v>
      </c>
      <c r="D20" t="s">
        <v>84</v>
      </c>
    </row>
    <row r="21" spans="3:4" ht="15.75" customHeight="1" x14ac:dyDescent="0.25">
      <c r="C21" t="s">
        <v>90</v>
      </c>
      <c r="D21" t="s">
        <v>84</v>
      </c>
    </row>
    <row r="22" spans="3:4" ht="15.75" customHeight="1" x14ac:dyDescent="0.25">
      <c r="C22" t="s">
        <v>91</v>
      </c>
      <c r="D22" t="s">
        <v>84</v>
      </c>
    </row>
    <row r="23" spans="3:4" ht="15.75" customHeight="1" x14ac:dyDescent="0.25">
      <c r="C23" t="s">
        <v>92</v>
      </c>
      <c r="D23" t="s">
        <v>84</v>
      </c>
    </row>
    <row r="24" spans="3:4" ht="15.75" customHeight="1" x14ac:dyDescent="0.25">
      <c r="C24" t="s">
        <v>93</v>
      </c>
      <c r="D24" t="s">
        <v>84</v>
      </c>
    </row>
    <row r="25" spans="3:4" ht="15.75" customHeight="1" x14ac:dyDescent="0.25">
      <c r="C25" t="s">
        <v>94</v>
      </c>
      <c r="D25" t="s">
        <v>84</v>
      </c>
    </row>
    <row r="26" spans="3:4" ht="15.75" customHeight="1" x14ac:dyDescent="0.25">
      <c r="C26" t="s">
        <v>95</v>
      </c>
      <c r="D26" t="s">
        <v>84</v>
      </c>
    </row>
    <row r="27" spans="3:4" ht="15.75" customHeight="1" x14ac:dyDescent="0.25">
      <c r="C27" t="s">
        <v>96</v>
      </c>
      <c r="D27" t="s">
        <v>84</v>
      </c>
    </row>
    <row r="28" spans="3:4" ht="15.75" customHeight="1" x14ac:dyDescent="0.25">
      <c r="C28" t="s">
        <v>97</v>
      </c>
      <c r="D28" t="s">
        <v>84</v>
      </c>
    </row>
    <row r="29" spans="3:4" ht="15.75" customHeight="1" x14ac:dyDescent="0.25">
      <c r="C29" t="s">
        <v>98</v>
      </c>
      <c r="D29" t="s">
        <v>84</v>
      </c>
    </row>
    <row r="30" spans="3:4" ht="15.75" customHeight="1" x14ac:dyDescent="0.25">
      <c r="C30" t="s">
        <v>99</v>
      </c>
      <c r="D30" t="s">
        <v>84</v>
      </c>
    </row>
    <row r="31" spans="3:4" ht="15.75" customHeight="1" x14ac:dyDescent="0.25">
      <c r="C31" t="s">
        <v>100</v>
      </c>
      <c r="D31" t="s">
        <v>84</v>
      </c>
    </row>
    <row r="32" spans="3:4" ht="15.75" customHeight="1" x14ac:dyDescent="0.25">
      <c r="C32" t="s">
        <v>101</v>
      </c>
      <c r="D32" t="s">
        <v>84</v>
      </c>
    </row>
    <row r="33" spans="3:4" ht="15.75" customHeight="1" x14ac:dyDescent="0.25">
      <c r="C33" t="s">
        <v>102</v>
      </c>
      <c r="D33" t="s">
        <v>84</v>
      </c>
    </row>
    <row r="34" spans="3:4" ht="15.75" customHeight="1" x14ac:dyDescent="0.25">
      <c r="C34" t="s">
        <v>103</v>
      </c>
      <c r="D34" t="s">
        <v>84</v>
      </c>
    </row>
    <row r="35" spans="3:4" ht="15.75" customHeight="1" x14ac:dyDescent="0.25">
      <c r="C35" t="s">
        <v>104</v>
      </c>
      <c r="D35" t="s">
        <v>84</v>
      </c>
    </row>
    <row r="36" spans="3:4" ht="15.75" customHeight="1" x14ac:dyDescent="0.25">
      <c r="C36" t="s">
        <v>105</v>
      </c>
      <c r="D36" t="s">
        <v>84</v>
      </c>
    </row>
    <row r="37" spans="3:4" ht="15.75" customHeight="1" x14ac:dyDescent="0.25">
      <c r="C37" t="s">
        <v>106</v>
      </c>
      <c r="D37" t="s">
        <v>84</v>
      </c>
    </row>
    <row r="38" spans="3:4" ht="15.75" customHeight="1" x14ac:dyDescent="0.25">
      <c r="C38" t="s">
        <v>107</v>
      </c>
      <c r="D38" t="s">
        <v>84</v>
      </c>
    </row>
    <row r="39" spans="3:4" ht="15.75" customHeight="1" x14ac:dyDescent="0.25">
      <c r="C39" t="s">
        <v>108</v>
      </c>
      <c r="D39" t="s">
        <v>84</v>
      </c>
    </row>
    <row r="40" spans="3:4" ht="15.75" customHeight="1" x14ac:dyDescent="0.25">
      <c r="C40" t="s">
        <v>109</v>
      </c>
      <c r="D40" t="s">
        <v>84</v>
      </c>
    </row>
    <row r="41" spans="3:4" ht="15.75" customHeight="1" x14ac:dyDescent="0.25">
      <c r="C41" t="s">
        <v>110</v>
      </c>
      <c r="D41" t="s">
        <v>84</v>
      </c>
    </row>
    <row r="42" spans="3:4" ht="15.75" customHeight="1" x14ac:dyDescent="0.25">
      <c r="C42" t="s">
        <v>111</v>
      </c>
      <c r="D42" t="s">
        <v>84</v>
      </c>
    </row>
    <row r="43" spans="3:4" ht="15.75" customHeight="1" x14ac:dyDescent="0.25">
      <c r="C43" t="s">
        <v>112</v>
      </c>
      <c r="D43" t="s">
        <v>84</v>
      </c>
    </row>
    <row r="44" spans="3:4" ht="15.75" customHeight="1" x14ac:dyDescent="0.25">
      <c r="C44" t="s">
        <v>113</v>
      </c>
      <c r="D44" t="s">
        <v>84</v>
      </c>
    </row>
    <row r="45" spans="3:4" ht="15.75" customHeight="1" x14ac:dyDescent="0.25">
      <c r="C45" t="s">
        <v>114</v>
      </c>
      <c r="D45" t="s">
        <v>84</v>
      </c>
    </row>
    <row r="46" spans="3:4" ht="15.75" customHeight="1" x14ac:dyDescent="0.25">
      <c r="C46" t="s">
        <v>115</v>
      </c>
      <c r="D46" t="s">
        <v>84</v>
      </c>
    </row>
    <row r="47" spans="3:4" ht="15.75" customHeight="1" x14ac:dyDescent="0.25">
      <c r="C47" t="s">
        <v>116</v>
      </c>
      <c r="D47" t="s">
        <v>84</v>
      </c>
    </row>
    <row r="48" spans="3:4" ht="15.75" customHeight="1" x14ac:dyDescent="0.25">
      <c r="C48" t="s">
        <v>117</v>
      </c>
      <c r="D48" t="s">
        <v>84</v>
      </c>
    </row>
    <row r="49" spans="3:4" ht="15.75" customHeight="1" x14ac:dyDescent="0.25">
      <c r="C49" t="s">
        <v>118</v>
      </c>
      <c r="D49" t="s">
        <v>84</v>
      </c>
    </row>
    <row r="50" spans="3:4" ht="15.75" customHeight="1" x14ac:dyDescent="0.25">
      <c r="C50" t="s">
        <v>119</v>
      </c>
      <c r="D50" t="s">
        <v>84</v>
      </c>
    </row>
    <row r="51" spans="3:4" ht="15.75" customHeight="1" x14ac:dyDescent="0.25">
      <c r="C51" t="s">
        <v>120</v>
      </c>
      <c r="D51" t="s">
        <v>84</v>
      </c>
    </row>
    <row r="52" spans="3:4" ht="15.75" customHeight="1" x14ac:dyDescent="0.25">
      <c r="C52" t="s">
        <v>121</v>
      </c>
      <c r="D52" t="s">
        <v>84</v>
      </c>
    </row>
    <row r="53" spans="3:4" ht="15.75" customHeight="1" x14ac:dyDescent="0.25">
      <c r="C53" t="s">
        <v>122</v>
      </c>
      <c r="D53" t="s">
        <v>84</v>
      </c>
    </row>
    <row r="54" spans="3:4" ht="15.75" customHeight="1" x14ac:dyDescent="0.25">
      <c r="C54" t="s">
        <v>123</v>
      </c>
      <c r="D54" t="s">
        <v>84</v>
      </c>
    </row>
    <row r="55" spans="3:4" ht="15.75" customHeight="1" x14ac:dyDescent="0.25">
      <c r="C55" t="s">
        <v>124</v>
      </c>
      <c r="D55" t="s">
        <v>84</v>
      </c>
    </row>
    <row r="56" spans="3:4" ht="15.75" customHeight="1" x14ac:dyDescent="0.25">
      <c r="C56" t="s">
        <v>125</v>
      </c>
      <c r="D56" t="s">
        <v>84</v>
      </c>
    </row>
    <row r="57" spans="3:4" ht="15.75" customHeight="1" x14ac:dyDescent="0.25">
      <c r="C57" t="s">
        <v>126</v>
      </c>
      <c r="D57" t="s">
        <v>84</v>
      </c>
    </row>
    <row r="58" spans="3:4" ht="15.75" customHeight="1" x14ac:dyDescent="0.25">
      <c r="C58" t="s">
        <v>127</v>
      </c>
      <c r="D58" t="s">
        <v>84</v>
      </c>
    </row>
    <row r="59" spans="3:4" ht="15.75" customHeight="1" x14ac:dyDescent="0.25">
      <c r="C59" t="s">
        <v>128</v>
      </c>
      <c r="D59" t="s">
        <v>84</v>
      </c>
    </row>
    <row r="60" spans="3:4" ht="15.75" customHeight="1" x14ac:dyDescent="0.25">
      <c r="C60" t="s">
        <v>129</v>
      </c>
      <c r="D60" t="s">
        <v>84</v>
      </c>
    </row>
    <row r="61" spans="3:4" ht="15.75" customHeight="1" x14ac:dyDescent="0.25">
      <c r="C61" t="s">
        <v>130</v>
      </c>
      <c r="D61" t="s">
        <v>84</v>
      </c>
    </row>
    <row r="62" spans="3:4" ht="15.75" customHeight="1" x14ac:dyDescent="0.25">
      <c r="C62" t="s">
        <v>131</v>
      </c>
      <c r="D62" t="s">
        <v>84</v>
      </c>
    </row>
    <row r="63" spans="3:4" ht="15.75" customHeight="1" x14ac:dyDescent="0.25">
      <c r="C63" t="s">
        <v>132</v>
      </c>
      <c r="D63" t="s">
        <v>84</v>
      </c>
    </row>
    <row r="64" spans="3:4" ht="15.75" customHeight="1" x14ac:dyDescent="0.25">
      <c r="C64" t="s">
        <v>133</v>
      </c>
      <c r="D64" t="s">
        <v>84</v>
      </c>
    </row>
    <row r="65" spans="3:4" ht="15.75" customHeight="1" x14ac:dyDescent="0.25">
      <c r="C65" t="s">
        <v>134</v>
      </c>
      <c r="D65" t="s">
        <v>84</v>
      </c>
    </row>
    <row r="66" spans="3:4" ht="15.75" customHeight="1" x14ac:dyDescent="0.25">
      <c r="C66" t="s">
        <v>135</v>
      </c>
      <c r="D66" t="s">
        <v>84</v>
      </c>
    </row>
    <row r="67" spans="3:4" ht="15.75" customHeight="1" x14ac:dyDescent="0.25">
      <c r="C67" t="s">
        <v>136</v>
      </c>
      <c r="D67" t="s">
        <v>84</v>
      </c>
    </row>
    <row r="68" spans="3:4" ht="15.75" customHeight="1" x14ac:dyDescent="0.25">
      <c r="C68" t="s">
        <v>137</v>
      </c>
      <c r="D68" t="s">
        <v>84</v>
      </c>
    </row>
    <row r="69" spans="3:4" ht="15.75" customHeight="1" x14ac:dyDescent="0.25">
      <c r="C69" t="s">
        <v>138</v>
      </c>
      <c r="D69" t="s">
        <v>84</v>
      </c>
    </row>
    <row r="70" spans="3:4" ht="15.75" customHeight="1" x14ac:dyDescent="0.25">
      <c r="C70" t="s">
        <v>139</v>
      </c>
      <c r="D70" t="s">
        <v>84</v>
      </c>
    </row>
    <row r="71" spans="3:4" ht="15.75" customHeight="1" x14ac:dyDescent="0.25">
      <c r="C71" t="s">
        <v>140</v>
      </c>
      <c r="D71" t="s">
        <v>84</v>
      </c>
    </row>
    <row r="72" spans="3:4" ht="15.75" customHeight="1" x14ac:dyDescent="0.25">
      <c r="C72" t="s">
        <v>141</v>
      </c>
      <c r="D72" t="s">
        <v>84</v>
      </c>
    </row>
    <row r="73" spans="3:4" ht="15.75" customHeight="1" x14ac:dyDescent="0.25">
      <c r="C73" t="s">
        <v>142</v>
      </c>
      <c r="D73" t="s">
        <v>84</v>
      </c>
    </row>
    <row r="74" spans="3:4" ht="15.75" customHeight="1" x14ac:dyDescent="0.25">
      <c r="C74" t="s">
        <v>143</v>
      </c>
      <c r="D74" t="s">
        <v>84</v>
      </c>
    </row>
    <row r="75" spans="3:4" ht="15.75" customHeight="1" x14ac:dyDescent="0.25">
      <c r="C75" t="s">
        <v>144</v>
      </c>
      <c r="D75" t="s">
        <v>84</v>
      </c>
    </row>
    <row r="76" spans="3:4" ht="15.75" customHeight="1" x14ac:dyDescent="0.25">
      <c r="C76" t="s">
        <v>145</v>
      </c>
      <c r="D76" t="s">
        <v>84</v>
      </c>
    </row>
    <row r="77" spans="3:4" ht="15.75" customHeight="1" x14ac:dyDescent="0.25">
      <c r="C77" t="s">
        <v>146</v>
      </c>
      <c r="D77" t="s">
        <v>84</v>
      </c>
    </row>
    <row r="78" spans="3:4" ht="15.75" customHeight="1" x14ac:dyDescent="0.25">
      <c r="C78" t="s">
        <v>147</v>
      </c>
      <c r="D78" t="s">
        <v>84</v>
      </c>
    </row>
    <row r="79" spans="3:4" ht="15.75" customHeight="1" x14ac:dyDescent="0.25">
      <c r="C79" t="s">
        <v>148</v>
      </c>
      <c r="D79" t="s">
        <v>84</v>
      </c>
    </row>
    <row r="80" spans="3:4" ht="15.75" customHeight="1" x14ac:dyDescent="0.25">
      <c r="C80" t="s">
        <v>149</v>
      </c>
      <c r="D80" t="s">
        <v>84</v>
      </c>
    </row>
    <row r="81" spans="3:4" ht="15.75" customHeight="1" x14ac:dyDescent="0.25">
      <c r="C81" t="s">
        <v>150</v>
      </c>
      <c r="D81" t="s">
        <v>84</v>
      </c>
    </row>
    <row r="82" spans="3:4" ht="15.75" customHeight="1" x14ac:dyDescent="0.25">
      <c r="C82" t="s">
        <v>151</v>
      </c>
      <c r="D82" t="s">
        <v>84</v>
      </c>
    </row>
    <row r="83" spans="3:4" ht="15.75" customHeight="1" x14ac:dyDescent="0.25">
      <c r="C83" t="s">
        <v>152</v>
      </c>
      <c r="D83" t="s">
        <v>84</v>
      </c>
    </row>
    <row r="84" spans="3:4" ht="15.75" customHeight="1" x14ac:dyDescent="0.25">
      <c r="C84" t="s">
        <v>153</v>
      </c>
      <c r="D84" t="s">
        <v>84</v>
      </c>
    </row>
    <row r="85" spans="3:4" ht="15.75" customHeight="1" x14ac:dyDescent="0.25">
      <c r="C85" t="s">
        <v>154</v>
      </c>
      <c r="D85" t="s">
        <v>84</v>
      </c>
    </row>
    <row r="86" spans="3:4" ht="15.75" customHeight="1" x14ac:dyDescent="0.25">
      <c r="C86" t="s">
        <v>155</v>
      </c>
      <c r="D86" t="s">
        <v>84</v>
      </c>
    </row>
    <row r="87" spans="3:4" ht="15.75" customHeight="1" x14ac:dyDescent="0.25">
      <c r="C87" t="s">
        <v>156</v>
      </c>
      <c r="D87" t="s">
        <v>84</v>
      </c>
    </row>
    <row r="88" spans="3:4" ht="15.75" customHeight="1" x14ac:dyDescent="0.25">
      <c r="C88" t="s">
        <v>157</v>
      </c>
      <c r="D88" t="s">
        <v>84</v>
      </c>
    </row>
    <row r="89" spans="3:4" ht="15.75" customHeight="1" x14ac:dyDescent="0.25">
      <c r="C89" t="s">
        <v>158</v>
      </c>
      <c r="D89" t="s">
        <v>84</v>
      </c>
    </row>
    <row r="90" spans="3:4" ht="15.75" customHeight="1" x14ac:dyDescent="0.25">
      <c r="C90" t="s">
        <v>159</v>
      </c>
      <c r="D90" t="s">
        <v>84</v>
      </c>
    </row>
    <row r="91" spans="3:4" ht="15.75" customHeight="1" x14ac:dyDescent="0.25">
      <c r="C91" t="s">
        <v>160</v>
      </c>
      <c r="D91" t="s">
        <v>84</v>
      </c>
    </row>
    <row r="92" spans="3:4" ht="15.75" customHeight="1" x14ac:dyDescent="0.25">
      <c r="C92" t="s">
        <v>161</v>
      </c>
      <c r="D92" t="s">
        <v>84</v>
      </c>
    </row>
    <row r="93" spans="3:4" ht="15.75" customHeight="1" x14ac:dyDescent="0.25">
      <c r="C93" t="s">
        <v>162</v>
      </c>
      <c r="D93" t="s">
        <v>84</v>
      </c>
    </row>
    <row r="94" spans="3:4" ht="15.75" customHeight="1" x14ac:dyDescent="0.25">
      <c r="C94" t="s">
        <v>163</v>
      </c>
      <c r="D94" t="s">
        <v>84</v>
      </c>
    </row>
    <row r="95" spans="3:4" ht="15.75" customHeight="1" x14ac:dyDescent="0.25">
      <c r="C95" t="s">
        <v>164</v>
      </c>
      <c r="D95" t="s">
        <v>84</v>
      </c>
    </row>
    <row r="96" spans="3:4" ht="15.75" customHeight="1" x14ac:dyDescent="0.25">
      <c r="C96" t="s">
        <v>165</v>
      </c>
      <c r="D96" t="s">
        <v>84</v>
      </c>
    </row>
    <row r="97" spans="3:4" ht="15.75" customHeight="1" x14ac:dyDescent="0.25">
      <c r="C97" t="s">
        <v>166</v>
      </c>
      <c r="D97" t="s">
        <v>84</v>
      </c>
    </row>
    <row r="98" spans="3:4" ht="15.75" customHeight="1" x14ac:dyDescent="0.25">
      <c r="C98" t="s">
        <v>167</v>
      </c>
      <c r="D98" t="s">
        <v>84</v>
      </c>
    </row>
    <row r="99" spans="3:4" ht="15.75" customHeight="1" x14ac:dyDescent="0.25">
      <c r="C99" t="s">
        <v>168</v>
      </c>
      <c r="D99" t="s">
        <v>84</v>
      </c>
    </row>
    <row r="100" spans="3:4" ht="15.75" customHeight="1" x14ac:dyDescent="0.25">
      <c r="C100" t="s">
        <v>169</v>
      </c>
      <c r="D100" t="s">
        <v>84</v>
      </c>
    </row>
    <row r="101" spans="3:4" ht="15.75" customHeight="1" x14ac:dyDescent="0.25">
      <c r="C101" t="s">
        <v>170</v>
      </c>
      <c r="D101" t="s">
        <v>84</v>
      </c>
    </row>
    <row r="102" spans="3:4" ht="15.75" customHeight="1" x14ac:dyDescent="0.25">
      <c r="C102" t="s">
        <v>171</v>
      </c>
      <c r="D102" t="s">
        <v>84</v>
      </c>
    </row>
    <row r="103" spans="3:4" ht="15.75" customHeight="1" x14ac:dyDescent="0.25">
      <c r="C103" t="s">
        <v>172</v>
      </c>
      <c r="D103" t="s">
        <v>84</v>
      </c>
    </row>
    <row r="104" spans="3:4" ht="15.75" customHeight="1" x14ac:dyDescent="0.25">
      <c r="C104" t="s">
        <v>173</v>
      </c>
      <c r="D104" t="s">
        <v>84</v>
      </c>
    </row>
    <row r="105" spans="3:4" ht="15.75" customHeight="1" x14ac:dyDescent="0.25">
      <c r="C105" t="s">
        <v>174</v>
      </c>
      <c r="D105" t="s">
        <v>84</v>
      </c>
    </row>
    <row r="106" spans="3:4" ht="15.75" customHeight="1" x14ac:dyDescent="0.25">
      <c r="C106" t="s">
        <v>175</v>
      </c>
      <c r="D106" t="s">
        <v>84</v>
      </c>
    </row>
    <row r="107" spans="3:4" ht="15.75" customHeight="1" x14ac:dyDescent="0.25">
      <c r="C107" t="s">
        <v>176</v>
      </c>
      <c r="D107" t="s">
        <v>84</v>
      </c>
    </row>
    <row r="108" spans="3:4" ht="15.75" customHeight="1" x14ac:dyDescent="0.25">
      <c r="C108" t="s">
        <v>177</v>
      </c>
      <c r="D108" t="s">
        <v>84</v>
      </c>
    </row>
    <row r="109" spans="3:4" ht="15.75" customHeight="1" x14ac:dyDescent="0.25">
      <c r="C109" t="s">
        <v>178</v>
      </c>
      <c r="D109" t="s">
        <v>84</v>
      </c>
    </row>
    <row r="110" spans="3:4" ht="15.75" customHeight="1" x14ac:dyDescent="0.25">
      <c r="C110" t="s">
        <v>179</v>
      </c>
      <c r="D110" t="s">
        <v>84</v>
      </c>
    </row>
    <row r="111" spans="3:4" ht="15.75" customHeight="1" x14ac:dyDescent="0.25">
      <c r="C111" t="s">
        <v>180</v>
      </c>
      <c r="D111" t="s">
        <v>84</v>
      </c>
    </row>
    <row r="112" spans="3:4" ht="15.75" customHeight="1" x14ac:dyDescent="0.25">
      <c r="C112" t="s">
        <v>181</v>
      </c>
      <c r="D112" t="s">
        <v>84</v>
      </c>
    </row>
    <row r="113" spans="3:4" ht="15.75" customHeight="1" x14ac:dyDescent="0.25">
      <c r="C113" t="s">
        <v>182</v>
      </c>
      <c r="D113" t="s">
        <v>84</v>
      </c>
    </row>
    <row r="114" spans="3:4" ht="15.75" customHeight="1" x14ac:dyDescent="0.25">
      <c r="C114" t="s">
        <v>183</v>
      </c>
      <c r="D114" t="s">
        <v>84</v>
      </c>
    </row>
    <row r="115" spans="3:4" ht="15.75" customHeight="1" x14ac:dyDescent="0.25">
      <c r="C115" t="s">
        <v>184</v>
      </c>
      <c r="D115" t="s">
        <v>84</v>
      </c>
    </row>
    <row r="116" spans="3:4" ht="15.75" customHeight="1" x14ac:dyDescent="0.25">
      <c r="C116" t="s">
        <v>185</v>
      </c>
      <c r="D116" t="s">
        <v>84</v>
      </c>
    </row>
    <row r="117" spans="3:4" ht="15.75" customHeight="1" x14ac:dyDescent="0.25">
      <c r="C117" t="s">
        <v>186</v>
      </c>
      <c r="D117" t="s">
        <v>84</v>
      </c>
    </row>
    <row r="118" spans="3:4" ht="15.75" customHeight="1" x14ac:dyDescent="0.25">
      <c r="C118" t="s">
        <v>187</v>
      </c>
      <c r="D118" t="s">
        <v>84</v>
      </c>
    </row>
    <row r="119" spans="3:4" ht="15.75" customHeight="1" x14ac:dyDescent="0.25">
      <c r="C119" t="s">
        <v>188</v>
      </c>
      <c r="D119" t="s">
        <v>84</v>
      </c>
    </row>
    <row r="120" spans="3:4" ht="15.75" customHeight="1" x14ac:dyDescent="0.25">
      <c r="C120" t="s">
        <v>189</v>
      </c>
      <c r="D120" t="s">
        <v>84</v>
      </c>
    </row>
    <row r="121" spans="3:4" ht="15.75" customHeight="1" x14ac:dyDescent="0.25">
      <c r="C121" t="s">
        <v>190</v>
      </c>
      <c r="D121" t="s">
        <v>84</v>
      </c>
    </row>
    <row r="122" spans="3:4" ht="15.75" customHeight="1" x14ac:dyDescent="0.25">
      <c r="C122" t="s">
        <v>191</v>
      </c>
      <c r="D122" t="s">
        <v>84</v>
      </c>
    </row>
    <row r="123" spans="3:4" ht="15.75" customHeight="1" x14ac:dyDescent="0.25">
      <c r="C123" t="s">
        <v>192</v>
      </c>
      <c r="D123" t="s">
        <v>84</v>
      </c>
    </row>
    <row r="124" spans="3:4" ht="15.75" customHeight="1" x14ac:dyDescent="0.25">
      <c r="C124" t="s">
        <v>193</v>
      </c>
      <c r="D124" t="s">
        <v>84</v>
      </c>
    </row>
    <row r="125" spans="3:4" ht="15.75" customHeight="1" x14ac:dyDescent="0.25">
      <c r="C125" t="s">
        <v>194</v>
      </c>
      <c r="D125" t="s">
        <v>84</v>
      </c>
    </row>
    <row r="126" spans="3:4" ht="15.75" customHeight="1" x14ac:dyDescent="0.25">
      <c r="C126" t="s">
        <v>195</v>
      </c>
      <c r="D126" t="s">
        <v>84</v>
      </c>
    </row>
    <row r="127" spans="3:4" ht="15.75" customHeight="1" x14ac:dyDescent="0.25">
      <c r="C127" t="s">
        <v>196</v>
      </c>
      <c r="D127" t="s">
        <v>84</v>
      </c>
    </row>
    <row r="128" spans="3:4" ht="15.75" customHeight="1" x14ac:dyDescent="0.25">
      <c r="C128" t="s">
        <v>197</v>
      </c>
      <c r="D128" t="s">
        <v>84</v>
      </c>
    </row>
    <row r="129" spans="3:4" ht="15.75" customHeight="1" x14ac:dyDescent="0.25">
      <c r="C129" t="s">
        <v>198</v>
      </c>
      <c r="D129" t="s">
        <v>84</v>
      </c>
    </row>
    <row r="130" spans="3:4" ht="15.75" customHeight="1" x14ac:dyDescent="0.25">
      <c r="C130" t="s">
        <v>199</v>
      </c>
      <c r="D130" t="s">
        <v>84</v>
      </c>
    </row>
    <row r="131" spans="3:4" ht="15.75" customHeight="1" x14ac:dyDescent="0.25">
      <c r="C131" t="s">
        <v>200</v>
      </c>
      <c r="D131" t="s">
        <v>84</v>
      </c>
    </row>
    <row r="132" spans="3:4" ht="15.75" customHeight="1" x14ac:dyDescent="0.25">
      <c r="C132" t="s">
        <v>201</v>
      </c>
      <c r="D132" t="s">
        <v>84</v>
      </c>
    </row>
    <row r="133" spans="3:4" ht="15.75" customHeight="1" x14ac:dyDescent="0.25">
      <c r="C133" t="s">
        <v>202</v>
      </c>
      <c r="D133" t="s">
        <v>84</v>
      </c>
    </row>
    <row r="134" spans="3:4" ht="15.75" customHeight="1" x14ac:dyDescent="0.25">
      <c r="C134" t="s">
        <v>203</v>
      </c>
      <c r="D134" t="s">
        <v>84</v>
      </c>
    </row>
    <row r="135" spans="3:4" ht="15.75" customHeight="1" x14ac:dyDescent="0.25">
      <c r="C135" t="s">
        <v>204</v>
      </c>
      <c r="D135" t="s">
        <v>84</v>
      </c>
    </row>
    <row r="136" spans="3:4" ht="15.75" customHeight="1" x14ac:dyDescent="0.25">
      <c r="C136" t="s">
        <v>205</v>
      </c>
      <c r="D136" t="s">
        <v>84</v>
      </c>
    </row>
    <row r="137" spans="3:4" ht="15.75" customHeight="1" x14ac:dyDescent="0.25">
      <c r="C137" t="s">
        <v>206</v>
      </c>
      <c r="D137" t="s">
        <v>84</v>
      </c>
    </row>
    <row r="138" spans="3:4" ht="15.75" customHeight="1" x14ac:dyDescent="0.25">
      <c r="C138" t="s">
        <v>207</v>
      </c>
      <c r="D138" t="s">
        <v>84</v>
      </c>
    </row>
    <row r="139" spans="3:4" ht="15.75" customHeight="1" x14ac:dyDescent="0.25">
      <c r="C139" t="s">
        <v>208</v>
      </c>
      <c r="D139" t="s">
        <v>84</v>
      </c>
    </row>
    <row r="140" spans="3:4" ht="15.75" customHeight="1" x14ac:dyDescent="0.25">
      <c r="C140" t="s">
        <v>209</v>
      </c>
      <c r="D140" t="s">
        <v>84</v>
      </c>
    </row>
    <row r="141" spans="3:4" ht="15.75" customHeight="1" x14ac:dyDescent="0.25">
      <c r="C141" t="s">
        <v>210</v>
      </c>
      <c r="D141" t="s">
        <v>84</v>
      </c>
    </row>
    <row r="142" spans="3:4" ht="15.75" customHeight="1" x14ac:dyDescent="0.25">
      <c r="C142" t="s">
        <v>211</v>
      </c>
      <c r="D142" t="s">
        <v>84</v>
      </c>
    </row>
    <row r="143" spans="3:4" ht="15.75" customHeight="1" x14ac:dyDescent="0.25">
      <c r="C143" t="s">
        <v>212</v>
      </c>
      <c r="D143" t="s">
        <v>84</v>
      </c>
    </row>
    <row r="144" spans="3:4" ht="15.75" customHeight="1" x14ac:dyDescent="0.25">
      <c r="C144" t="s">
        <v>213</v>
      </c>
      <c r="D144" t="s">
        <v>84</v>
      </c>
    </row>
    <row r="145" spans="3:4" ht="15.75" customHeight="1" x14ac:dyDescent="0.25">
      <c r="C145" t="s">
        <v>214</v>
      </c>
      <c r="D145" t="s">
        <v>84</v>
      </c>
    </row>
    <row r="146" spans="3:4" ht="15.75" customHeight="1" x14ac:dyDescent="0.25">
      <c r="C146" t="s">
        <v>215</v>
      </c>
      <c r="D146" t="s">
        <v>84</v>
      </c>
    </row>
    <row r="147" spans="3:4" ht="15.75" customHeight="1" x14ac:dyDescent="0.25">
      <c r="C147" t="s">
        <v>216</v>
      </c>
      <c r="D147" t="s">
        <v>84</v>
      </c>
    </row>
    <row r="148" spans="3:4" ht="15.75" customHeight="1" x14ac:dyDescent="0.25">
      <c r="C148" t="s">
        <v>217</v>
      </c>
      <c r="D148" t="s">
        <v>84</v>
      </c>
    </row>
    <row r="149" spans="3:4" ht="15.75" customHeight="1" x14ac:dyDescent="0.25">
      <c r="C149" t="s">
        <v>218</v>
      </c>
      <c r="D149" t="s">
        <v>84</v>
      </c>
    </row>
    <row r="150" spans="3:4" ht="15.75" customHeight="1" x14ac:dyDescent="0.25">
      <c r="C150" t="s">
        <v>219</v>
      </c>
      <c r="D150" t="s">
        <v>84</v>
      </c>
    </row>
    <row r="151" spans="3:4" ht="15.75" customHeight="1" x14ac:dyDescent="0.25">
      <c r="C151" t="s">
        <v>220</v>
      </c>
      <c r="D151" t="s">
        <v>84</v>
      </c>
    </row>
    <row r="152" spans="3:4" ht="15.75" customHeight="1" x14ac:dyDescent="0.25">
      <c r="C152" t="s">
        <v>221</v>
      </c>
      <c r="D152" t="s">
        <v>84</v>
      </c>
    </row>
    <row r="153" spans="3:4" ht="15.75" customHeight="1" x14ac:dyDescent="0.25">
      <c r="C153" t="s">
        <v>222</v>
      </c>
      <c r="D153" t="s">
        <v>84</v>
      </c>
    </row>
    <row r="154" spans="3:4" ht="15.75" customHeight="1" x14ac:dyDescent="0.25">
      <c r="C154" t="s">
        <v>223</v>
      </c>
      <c r="D154" t="s">
        <v>84</v>
      </c>
    </row>
    <row r="155" spans="3:4" ht="15.75" customHeight="1" x14ac:dyDescent="0.25">
      <c r="C155" t="s">
        <v>224</v>
      </c>
      <c r="D155" t="s">
        <v>84</v>
      </c>
    </row>
    <row r="156" spans="3:4" ht="15.75" customHeight="1" x14ac:dyDescent="0.25">
      <c r="C156" t="s">
        <v>225</v>
      </c>
      <c r="D156" t="s">
        <v>84</v>
      </c>
    </row>
    <row r="157" spans="3:4" ht="15.75" customHeight="1" x14ac:dyDescent="0.25">
      <c r="C157" t="s">
        <v>226</v>
      </c>
      <c r="D157" t="s">
        <v>84</v>
      </c>
    </row>
    <row r="158" spans="3:4" ht="15.75" customHeight="1" x14ac:dyDescent="0.25">
      <c r="C158" t="s">
        <v>227</v>
      </c>
      <c r="D158" t="s">
        <v>84</v>
      </c>
    </row>
    <row r="159" spans="3:4" ht="15.75" customHeight="1" x14ac:dyDescent="0.25">
      <c r="C159" t="s">
        <v>228</v>
      </c>
      <c r="D159" t="s">
        <v>84</v>
      </c>
    </row>
    <row r="160" spans="3:4" ht="15.75" customHeight="1" x14ac:dyDescent="0.25">
      <c r="C160" t="s">
        <v>229</v>
      </c>
      <c r="D160" t="s">
        <v>84</v>
      </c>
    </row>
    <row r="161" spans="3:4" ht="15.75" customHeight="1" x14ac:dyDescent="0.25">
      <c r="C161" t="s">
        <v>230</v>
      </c>
      <c r="D161" t="s">
        <v>84</v>
      </c>
    </row>
    <row r="162" spans="3:4" ht="15.75" customHeight="1" x14ac:dyDescent="0.25">
      <c r="C162" t="s">
        <v>231</v>
      </c>
      <c r="D162" t="s">
        <v>84</v>
      </c>
    </row>
    <row r="163" spans="3:4" ht="15.75" customHeight="1" x14ac:dyDescent="0.25">
      <c r="C163" t="s">
        <v>232</v>
      </c>
      <c r="D163" t="s">
        <v>84</v>
      </c>
    </row>
    <row r="164" spans="3:4" ht="15.75" customHeight="1" x14ac:dyDescent="0.25">
      <c r="C164" t="s">
        <v>233</v>
      </c>
      <c r="D164" t="s">
        <v>84</v>
      </c>
    </row>
    <row r="165" spans="3:4" ht="15.75" customHeight="1" x14ac:dyDescent="0.25">
      <c r="C165" t="s">
        <v>234</v>
      </c>
      <c r="D165" t="s">
        <v>84</v>
      </c>
    </row>
    <row r="166" spans="3:4" ht="15.75" customHeight="1" x14ac:dyDescent="0.25">
      <c r="C166" t="s">
        <v>235</v>
      </c>
      <c r="D166" t="s">
        <v>84</v>
      </c>
    </row>
    <row r="167" spans="3:4" ht="15.75" customHeight="1" x14ac:dyDescent="0.25">
      <c r="C167" t="s">
        <v>236</v>
      </c>
      <c r="D167" t="s">
        <v>84</v>
      </c>
    </row>
    <row r="168" spans="3:4" ht="15.75" customHeight="1" x14ac:dyDescent="0.25">
      <c r="C168" t="s">
        <v>237</v>
      </c>
      <c r="D168" t="s">
        <v>84</v>
      </c>
    </row>
    <row r="169" spans="3:4" ht="15.75" customHeight="1" x14ac:dyDescent="0.25">
      <c r="C169" t="s">
        <v>238</v>
      </c>
      <c r="D169" t="s">
        <v>84</v>
      </c>
    </row>
    <row r="170" spans="3:4" ht="15.75" customHeight="1" x14ac:dyDescent="0.25">
      <c r="C170" t="s">
        <v>239</v>
      </c>
      <c r="D170" t="s">
        <v>84</v>
      </c>
    </row>
    <row r="171" spans="3:4" ht="15.75" customHeight="1" x14ac:dyDescent="0.25">
      <c r="C171" t="s">
        <v>240</v>
      </c>
      <c r="D171" t="s">
        <v>84</v>
      </c>
    </row>
    <row r="172" spans="3:4" ht="15.75" customHeight="1" x14ac:dyDescent="0.25">
      <c r="C172" t="s">
        <v>241</v>
      </c>
      <c r="D172" t="s">
        <v>84</v>
      </c>
    </row>
    <row r="173" spans="3:4" ht="15.75" customHeight="1" x14ac:dyDescent="0.25">
      <c r="C173" t="s">
        <v>242</v>
      </c>
      <c r="D173" t="s">
        <v>84</v>
      </c>
    </row>
    <row r="174" spans="3:4" ht="15.75" customHeight="1" x14ac:dyDescent="0.25">
      <c r="C174" t="s">
        <v>243</v>
      </c>
      <c r="D174" t="s">
        <v>84</v>
      </c>
    </row>
    <row r="175" spans="3:4" ht="15.75" customHeight="1" x14ac:dyDescent="0.25">
      <c r="C175" t="s">
        <v>244</v>
      </c>
      <c r="D175" t="s">
        <v>84</v>
      </c>
    </row>
    <row r="176" spans="3:4" ht="15.75" customHeight="1" x14ac:dyDescent="0.25">
      <c r="C176" t="s">
        <v>245</v>
      </c>
      <c r="D176" t="s">
        <v>84</v>
      </c>
    </row>
    <row r="177" spans="3:4" ht="15.75" customHeight="1" x14ac:dyDescent="0.25">
      <c r="C177" t="s">
        <v>246</v>
      </c>
      <c r="D177" t="s">
        <v>84</v>
      </c>
    </row>
  </sheetData>
  <pageMargins left="0.70000000000000007" right="0.70000000000000007" top="0.69375000000000009" bottom="0.69375000000000009" header="0.30000000000000004" footer="0.30000000000000004"/>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Coûts</vt:lpstr>
      <vt:lpstr>Rentabilité</vt:lpstr>
      <vt:lpstr>Fiche_de_registre_#2</vt:lpstr>
      <vt:lpstr>Fiche_de_registre_#3</vt:lpstr>
      <vt:lpstr>Evaluation_des_risques</vt:lpstr>
      <vt:lpstr>Annexe_Infra_init</vt:lpstr>
      <vt:lpstr>Annexe_Infra_Appli</vt:lpstr>
      <vt:lpstr>5_-_Listes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garth</dc:creator>
  <cp:lastModifiedBy>Jerome LE GAL</cp:lastModifiedBy>
  <dcterms:created xsi:type="dcterms:W3CDTF">2025-02-21T09:29:53Z</dcterms:created>
  <dcterms:modified xsi:type="dcterms:W3CDTF">2025-03-01T19:52:26Z</dcterms:modified>
</cp:coreProperties>
</file>