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f41043/Documents/"/>
    </mc:Choice>
  </mc:AlternateContent>
  <xr:revisionPtr revIDLastSave="0" documentId="13_ncr:1_{F878F568-83A0-9643-860E-01F0BAF78389}" xr6:coauthVersionLast="47" xr6:coauthVersionMax="47" xr10:uidLastSave="{00000000-0000-0000-0000-000000000000}"/>
  <bookViews>
    <workbookView xWindow="3100" yWindow="1960" windowWidth="28040" windowHeight="17440" xr2:uid="{FD1013ED-7CA4-F84C-8CB4-E0B6D848C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I14" i="1"/>
  <c r="F41" i="1" l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G41" i="1"/>
  <c r="I15" i="1"/>
  <c r="I30" i="1" l="1"/>
  <c r="I18" i="1"/>
  <c r="I35" i="1"/>
  <c r="I24" i="1"/>
  <c r="I36" i="1"/>
  <c r="I25" i="1"/>
  <c r="I37" i="1"/>
  <c r="I26" i="1"/>
  <c r="I38" i="1"/>
  <c r="H42" i="1"/>
  <c r="I20" i="1"/>
  <c r="I32" i="1"/>
  <c r="I19" i="1"/>
  <c r="I21" i="1"/>
  <c r="I33" i="1"/>
  <c r="I27" i="1"/>
  <c r="I22" i="1"/>
  <c r="I39" i="1"/>
  <c r="I17" i="1"/>
  <c r="I34" i="1"/>
  <c r="I28" i="1"/>
  <c r="I29" i="1"/>
  <c r="I16" i="1"/>
  <c r="I40" i="1"/>
  <c r="I31" i="1"/>
  <c r="I23" i="1"/>
  <c r="F42" i="1"/>
  <c r="I41" i="1"/>
  <c r="G42" i="1"/>
  <c r="F43" i="1" l="1"/>
  <c r="I42" i="1"/>
  <c r="G43" i="1"/>
  <c r="H43" i="1" s="1"/>
  <c r="F44" i="1" l="1"/>
  <c r="I43" i="1"/>
  <c r="G44" i="1"/>
  <c r="H44" i="1" s="1"/>
  <c r="F45" i="1" l="1"/>
  <c r="I44" i="1"/>
  <c r="G45" i="1"/>
  <c r="H45" i="1" s="1"/>
  <c r="I45" i="1" l="1"/>
</calcChain>
</file>

<file path=xl/sharedStrings.xml><?xml version="1.0" encoding="utf-8"?>
<sst xmlns="http://schemas.openxmlformats.org/spreadsheetml/2006/main" count="19" uniqueCount="18">
  <si>
    <t>Stock</t>
  </si>
  <si>
    <t>Housing</t>
  </si>
  <si>
    <t>Asset</t>
  </si>
  <si>
    <t>Liability</t>
  </si>
  <si>
    <t xml:space="preserve">Loyer = remboursement capital = </t>
  </si>
  <si>
    <t>Net worth</t>
  </si>
  <si>
    <t>Taux ajusté !</t>
  </si>
  <si>
    <t>Prend en compte le revenu cadastral, les travaux, changement chaudière, peinture, aménagements, investissement continues d'entretien, donc 1,03 taux moyen moins 0.01 d'entretiens, assez conservateur</t>
  </si>
  <si>
    <t>Rendment annualisé S&amp;P 500, très difficile à prédire si ce sera maintenu</t>
  </si>
  <si>
    <t>Pas forcément le cas, mais si on imagine un bien de plusoum même standing … Le calcul peut être ajusté pour prendre en compte une éventuelle différence</t>
  </si>
  <si>
    <t>Plutôt bas par rapport au normes 2024</t>
  </si>
  <si>
    <t>Rendement bourse =</t>
  </si>
  <si>
    <t>Appréciation immobilier =</t>
  </si>
  <si>
    <t>Mise de départ =</t>
  </si>
  <si>
    <t>taux bancaire =</t>
  </si>
  <si>
    <t>Pourcentage capital propre immobilier =</t>
  </si>
  <si>
    <t>Taxe immobilière achat</t>
  </si>
  <si>
    <t>Remaining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</si>
</sst>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Sheet1!$D$14:$D$45</c:f>
              <c:numCache>
                <c:formatCode>General</c:formatCode>
                <c:ptCount val="32"/>
                <c:pt idx="0">
                  <c:v>100000</c:v>
                </c:pt>
                <c:pt idx="1">
                  <c:v>100000</c:v>
                </c:pt>
                <c:pt idx="2">
                  <c:v>108000</c:v>
                </c:pt>
                <c:pt idx="3">
                  <c:v>116640.00000000001</c:v>
                </c:pt>
                <c:pt idx="4">
                  <c:v>125971.20000000003</c:v>
                </c:pt>
                <c:pt idx="5">
                  <c:v>136048.89600000004</c:v>
                </c:pt>
                <c:pt idx="6">
                  <c:v>146932.80768000006</c:v>
                </c:pt>
                <c:pt idx="7">
                  <c:v>158687.43229440006</c:v>
                </c:pt>
                <c:pt idx="8">
                  <c:v>171382.42687795206</c:v>
                </c:pt>
                <c:pt idx="9">
                  <c:v>185093.02102818823</c:v>
                </c:pt>
                <c:pt idx="10">
                  <c:v>199900.4627104433</c:v>
                </c:pt>
                <c:pt idx="11">
                  <c:v>215892.49972727877</c:v>
                </c:pt>
                <c:pt idx="12">
                  <c:v>233163.89970546108</c:v>
                </c:pt>
                <c:pt idx="13">
                  <c:v>251817.01168189797</c:v>
                </c:pt>
                <c:pt idx="14">
                  <c:v>271962.37261644984</c:v>
                </c:pt>
                <c:pt idx="15">
                  <c:v>293719.36242576584</c:v>
                </c:pt>
                <c:pt idx="16">
                  <c:v>317216.91141982714</c:v>
                </c:pt>
                <c:pt idx="17">
                  <c:v>342594.26433341333</c:v>
                </c:pt>
                <c:pt idx="18">
                  <c:v>370001.80548008642</c:v>
                </c:pt>
                <c:pt idx="19">
                  <c:v>399601.94991849334</c:v>
                </c:pt>
                <c:pt idx="20">
                  <c:v>431570.10591197282</c:v>
                </c:pt>
                <c:pt idx="21">
                  <c:v>466095.71438493067</c:v>
                </c:pt>
                <c:pt idx="22">
                  <c:v>503383.37153572513</c:v>
                </c:pt>
                <c:pt idx="23">
                  <c:v>543654.04125858319</c:v>
                </c:pt>
                <c:pt idx="24">
                  <c:v>587146.36455926986</c:v>
                </c:pt>
                <c:pt idx="25">
                  <c:v>634118.07372401154</c:v>
                </c:pt>
                <c:pt idx="26">
                  <c:v>684847.51962193253</c:v>
                </c:pt>
                <c:pt idx="27">
                  <c:v>739635.32119168714</c:v>
                </c:pt>
                <c:pt idx="28">
                  <c:v>798806.14688702219</c:v>
                </c:pt>
                <c:pt idx="29">
                  <c:v>862710.63863798406</c:v>
                </c:pt>
                <c:pt idx="30">
                  <c:v>931727.48972902284</c:v>
                </c:pt>
                <c:pt idx="31">
                  <c:v>1006265.6889073447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A-094A-BE40-3210D02760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Sheet1!$I$14:$I$45</c:f>
              <c:numCache>
                <c:formatCode>General</c:formatCode>
                <c:ptCount val="32"/>
                <c:pt idx="0">
                  <c:v>100000</c:v>
                </c:pt>
                <c:pt idx="1">
                  <c:v>80000</c:v>
                </c:pt>
                <c:pt idx="2">
                  <c:v>95400</c:v>
                </c:pt>
                <c:pt idx="3">
                  <c:v>111182</c:v>
                </c:pt>
                <c:pt idx="4">
                  <c:v>127355.85999999999</c:v>
                </c:pt>
                <c:pt idx="5">
                  <c:v>143931.70379999996</c:v>
                </c:pt>
                <c:pt idx="6">
                  <c:v>160919.92627399997</c:v>
                </c:pt>
                <c:pt idx="7">
                  <c:v>178331.20084941993</c:v>
                </c:pt>
                <c:pt idx="8">
                  <c:v>196176.48719784652</c:v>
                </c:pt>
                <c:pt idx="9">
                  <c:v>214467.03914318484</c:v>
                </c:pt>
                <c:pt idx="10">
                  <c:v>233214.41279347133</c:v>
                </c:pt>
                <c:pt idx="11">
                  <c:v>252430.47490278623</c:v>
                </c:pt>
                <c:pt idx="12">
                  <c:v>272127.41146989074</c:v>
                </c:pt>
                <c:pt idx="13">
                  <c:v>292317.73658040888</c:v>
                </c:pt>
                <c:pt idx="14">
                  <c:v>313014.30149957095</c:v>
                </c:pt>
                <c:pt idx="15">
                  <c:v>334230.3040227429</c:v>
                </c:pt>
                <c:pt idx="16">
                  <c:v>355979.2980911737</c:v>
                </c:pt>
                <c:pt idx="17">
                  <c:v>378275.20368061238</c:v>
                </c:pt>
                <c:pt idx="18">
                  <c:v>401132.31697066833</c:v>
                </c:pt>
                <c:pt idx="19">
                  <c:v>424565.32080301875</c:v>
                </c:pt>
                <c:pt idx="20">
                  <c:v>448589.29543680418</c:v>
                </c:pt>
                <c:pt idx="21">
                  <c:v>473219.72960979713</c:v>
                </c:pt>
                <c:pt idx="22">
                  <c:v>498472.53191417758</c:v>
                </c:pt>
                <c:pt idx="23">
                  <c:v>524364.04249601124</c:v>
                </c:pt>
                <c:pt idx="24">
                  <c:v>550911.04508778814</c:v>
                </c:pt>
                <c:pt idx="25">
                  <c:v>578130.7793836561</c:v>
                </c:pt>
                <c:pt idx="26">
                  <c:v>606040.95376726496</c:v>
                </c:pt>
                <c:pt idx="27">
                  <c:v>634659.75840242393</c:v>
                </c:pt>
                <c:pt idx="28">
                  <c:v>664005.87869708065</c:v>
                </c:pt>
                <c:pt idx="29">
                  <c:v>709962.44196783472</c:v>
                </c:pt>
                <c:pt idx="30">
                  <c:v>744561.80893536867</c:v>
                </c:pt>
                <c:pt idx="31">
                  <c:v>777128.56645774795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A-094A-BE40-3210D027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82383"/>
        <c:axId val="113041504"/>
      </c:lineChart>
      <c:catAx>
        <c:axId val="201548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3041504"/>
        <c:crosses val="autoZero"/>
        <c:auto val="1"/>
        <c:lblAlgn val="ctr"/>
        <c:lblOffset val="100"/>
        <c:noMultiLvlLbl val="0"/>
      </c:catAx>
      <c:valAx>
        <c:axId val="1130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54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1174750</xdr:colOff>
      <xdr:row>16</xdr:row>
      <xdr:rowOff>120650</xdr:rowOff>
    </xdr:from>
    <xdr:to>
      <xdr:col>16</xdr:col>
      <xdr:colOff>152400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FF939-0989-7132-FCD6-5B453B49F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65A-A836-CF4C-8634-0C18006DADD1}">
  <dimension ref="A2:I45"/>
  <sheetViews>
    <sheetView tabSelected="1" topLeftCell="A8" workbookViewId="0">
      <selection activeCell="G9" sqref="G9"/>
    </sheetView>
  </sheetViews>
  <sheetFormatPr baseColWidth="10" defaultRowHeight="16" x14ac:dyDescent="0.2"/>
  <cols>
    <col min="1" max="1" width="40.5" customWidth="1"/>
    <col min="2" max="2" width="19.6640625" customWidth="1"/>
    <col min="3" max="3" width="12.33203125" customWidth="1"/>
    <col min="7" max="7" width="23" customWidth="1"/>
    <col min="8" max="8" width="16.33203125" customWidth="1"/>
    <col min="10" max="10" width="17.33203125" customWidth="1"/>
  </cols>
  <sheetData>
    <row r="2" spans="1:9" x14ac:dyDescent="0.2">
      <c r="A2" t="s">
        <v>13</v>
      </c>
      <c r="B2">
        <v>100000</v>
      </c>
    </row>
    <row r="3" spans="1:9" x14ac:dyDescent="0.2">
      <c r="A3" t="s">
        <v>12</v>
      </c>
      <c r="B3">
        <v>1.02</v>
      </c>
      <c r="C3" t="s">
        <v>6</v>
      </c>
      <c r="D3" t="s">
        <v>7</v>
      </c>
    </row>
    <row r="4" spans="1:9" x14ac:dyDescent="0.2">
      <c r="A4" t="s">
        <v>11</v>
      </c>
      <c r="B4">
        <v>1.08</v>
      </c>
      <c r="D4" t="s">
        <v>8</v>
      </c>
    </row>
    <row r="5" spans="1:9" x14ac:dyDescent="0.2">
      <c r="A5" t="s">
        <v>4</v>
      </c>
      <c r="B5">
        <v>17000</v>
      </c>
      <c r="D5" t="s">
        <v>9</v>
      </c>
    </row>
    <row r="6" spans="1:9" x14ac:dyDescent="0.2">
      <c r="A6" t="s">
        <v>14</v>
      </c>
      <c r="B6">
        <v>1.03</v>
      </c>
      <c r="D6" t="s">
        <v>10</v>
      </c>
    </row>
    <row r="7" spans="1:9" x14ac:dyDescent="0.2">
      <c r="A7" t="s">
        <v>15</v>
      </c>
      <c r="B7">
        <v>0.2</v>
      </c>
    </row>
    <row r="8" spans="1:9" x14ac:dyDescent="0.2">
      <c r="A8" t="s">
        <v>16</v>
      </c>
      <c r="B8">
        <v>0.2</v>
      </c>
    </row>
    <row r="12" spans="1:9" x14ac:dyDescent="0.2">
      <c r="C12" t="s">
        <v>0</v>
      </c>
      <c r="F12" t="s">
        <v>1</v>
      </c>
    </row>
    <row r="13" spans="1:9" x14ac:dyDescent="0.2">
      <c r="D13" t="s">
        <v>5</v>
      </c>
      <c r="F13" t="s">
        <v>2</v>
      </c>
      <c r="G13" t="s">
        <v>3</v>
      </c>
      <c r="H13" t="s">
        <v>17</v>
      </c>
      <c r="I13" t="s">
        <v>5</v>
      </c>
    </row>
    <row r="14" spans="1:9" x14ac:dyDescent="0.2">
      <c r="D14">
        <v>100000</v>
      </c>
      <c r="F14">
        <v>100000</v>
      </c>
      <c r="G14">
        <v>0</v>
      </c>
      <c r="H14">
        <v>0</v>
      </c>
      <c r="I14">
        <f>F14-G14</f>
        <v>100000</v>
      </c>
    </row>
    <row r="15" spans="1:9" ht="17" thickBot="1" x14ac:dyDescent="0.25">
      <c r="B15" s="2">
        <v>0</v>
      </c>
      <c r="C15" s="2"/>
      <c r="D15" s="2">
        <v>100000</v>
      </c>
      <c r="E15" s="2"/>
      <c r="F15" s="2">
        <f>(F14*(1-B8))*(1/B7)</f>
        <v>400000</v>
      </c>
      <c r="G15" s="2">
        <f>(F14*0.8)*4</f>
        <v>320000</v>
      </c>
      <c r="H15" s="2">
        <f>MAX($B$5 - G15, 0)</f>
        <v>0</v>
      </c>
      <c r="I15">
        <f>F15-G15</f>
        <v>80000</v>
      </c>
    </row>
    <row r="16" spans="1:9" x14ac:dyDescent="0.2">
      <c r="A16" s="1"/>
      <c r="B16">
        <v>1</v>
      </c>
      <c r="D16">
        <f>D15*$B$4</f>
        <v>108000</v>
      </c>
      <c r="F16">
        <f>F15*$B$3</f>
        <v>408000</v>
      </c>
      <c r="G16">
        <f>MAX(G15*$B$6-$B$5,0)</f>
        <v>312600</v>
      </c>
      <c r="H16">
        <f>H15+MAX($B$5 - G16, 0)*$B$4</f>
        <v>0</v>
      </c>
      <c r="I16" s="3">
        <f>F16-G16+H16</f>
        <v>95400</v>
      </c>
    </row>
    <row r="17" spans="1:9" x14ac:dyDescent="0.2">
      <c r="A17" s="1"/>
      <c r="B17">
        <v>2</v>
      </c>
      <c r="D17">
        <f t="shared" ref="D17:D45" si="0">D16*$B$4</f>
        <v>116640.00000000001</v>
      </c>
      <c r="F17">
        <f t="shared" ref="F17:F45" si="1">F16*$B$3</f>
        <v>416160</v>
      </c>
      <c r="G17">
        <f t="shared" ref="G17:G45" si="2">MAX(G16*$B$6-$B$5,0)</f>
        <v>304978</v>
      </c>
      <c r="H17">
        <f t="shared" ref="H17:H45" si="3">H16+MAX($B$5 - G17, 0)*$B$4</f>
        <v>0</v>
      </c>
      <c r="I17" s="1">
        <f t="shared" ref="I17:I45" si="4">F17-G17+H17</f>
        <v>111182</v>
      </c>
    </row>
    <row r="18" spans="1:9" x14ac:dyDescent="0.2">
      <c r="A18" s="1"/>
      <c r="B18">
        <v>3</v>
      </c>
      <c r="D18">
        <f t="shared" si="0"/>
        <v>125971.20000000003</v>
      </c>
      <c r="F18">
        <f t="shared" si="1"/>
        <v>424483.2</v>
      </c>
      <c r="G18">
        <f t="shared" si="2"/>
        <v>297127.34000000003</v>
      </c>
      <c r="H18">
        <f t="shared" si="3"/>
        <v>0</v>
      </c>
      <c r="I18" s="1">
        <f t="shared" si="4"/>
        <v>127355.85999999999</v>
      </c>
    </row>
    <row r="19" spans="1:9" x14ac:dyDescent="0.2">
      <c r="A19" s="1"/>
      <c r="B19">
        <v>4</v>
      </c>
      <c r="D19">
        <f t="shared" si="0"/>
        <v>136048.89600000004</v>
      </c>
      <c r="F19">
        <f t="shared" si="1"/>
        <v>432972.864</v>
      </c>
      <c r="G19">
        <f t="shared" si="2"/>
        <v>289041.16020000004</v>
      </c>
      <c r="H19">
        <f t="shared" si="3"/>
        <v>0</v>
      </c>
      <c r="I19" s="1">
        <f t="shared" si="4"/>
        <v>143931.70379999996</v>
      </c>
    </row>
    <row r="20" spans="1:9" x14ac:dyDescent="0.2">
      <c r="A20" s="1"/>
      <c r="B20">
        <v>5</v>
      </c>
      <c r="D20">
        <f t="shared" si="0"/>
        <v>146932.80768000006</v>
      </c>
      <c r="F20">
        <f t="shared" si="1"/>
        <v>441632.32128000003</v>
      </c>
      <c r="G20">
        <f t="shared" si="2"/>
        <v>280712.39500600006</v>
      </c>
      <c r="H20">
        <f t="shared" si="3"/>
        <v>0</v>
      </c>
      <c r="I20" s="1">
        <f t="shared" si="4"/>
        <v>160919.92627399997</v>
      </c>
    </row>
    <row r="21" spans="1:9" x14ac:dyDescent="0.2">
      <c r="A21" s="1"/>
      <c r="B21">
        <v>6</v>
      </c>
      <c r="D21">
        <f t="shared" si="0"/>
        <v>158687.43229440006</v>
      </c>
      <c r="F21">
        <f t="shared" si="1"/>
        <v>450464.96770560002</v>
      </c>
      <c r="G21">
        <f t="shared" si="2"/>
        <v>272133.7668561801</v>
      </c>
      <c r="H21">
        <f t="shared" si="3"/>
        <v>0</v>
      </c>
      <c r="I21" s="1">
        <f t="shared" si="4"/>
        <v>178331.20084941993</v>
      </c>
    </row>
    <row r="22" spans="1:9" x14ac:dyDescent="0.2">
      <c r="A22" s="1"/>
      <c r="B22">
        <v>7</v>
      </c>
      <c r="D22">
        <f t="shared" si="0"/>
        <v>171382.42687795206</v>
      </c>
      <c r="F22">
        <f t="shared" si="1"/>
        <v>459474.26705971203</v>
      </c>
      <c r="G22">
        <f t="shared" si="2"/>
        <v>263297.77986186551</v>
      </c>
      <c r="H22">
        <f t="shared" si="3"/>
        <v>0</v>
      </c>
      <c r="I22" s="1">
        <f t="shared" si="4"/>
        <v>196176.48719784652</v>
      </c>
    </row>
    <row r="23" spans="1:9" x14ac:dyDescent="0.2">
      <c r="A23" s="1"/>
      <c r="B23">
        <v>8</v>
      </c>
      <c r="D23">
        <f t="shared" si="0"/>
        <v>185093.02102818823</v>
      </c>
      <c r="F23">
        <f t="shared" si="1"/>
        <v>468663.75240090629</v>
      </c>
      <c r="G23">
        <f t="shared" si="2"/>
        <v>254196.71325772145</v>
      </c>
      <c r="H23">
        <f t="shared" si="3"/>
        <v>0</v>
      </c>
      <c r="I23" s="1">
        <f t="shared" si="4"/>
        <v>214467.03914318484</v>
      </c>
    </row>
    <row r="24" spans="1:9" x14ac:dyDescent="0.2">
      <c r="A24" s="1"/>
      <c r="B24">
        <v>9</v>
      </c>
      <c r="D24">
        <f t="shared" si="0"/>
        <v>199900.4627104433</v>
      </c>
      <c r="F24">
        <f t="shared" si="1"/>
        <v>478037.02744892443</v>
      </c>
      <c r="G24">
        <f t="shared" si="2"/>
        <v>244822.6146554531</v>
      </c>
      <c r="H24">
        <f t="shared" si="3"/>
        <v>0</v>
      </c>
      <c r="I24" s="1">
        <f t="shared" si="4"/>
        <v>233214.41279347133</v>
      </c>
    </row>
    <row r="25" spans="1:9" x14ac:dyDescent="0.2">
      <c r="A25" s="1"/>
      <c r="B25">
        <v>10</v>
      </c>
      <c r="D25">
        <f t="shared" si="0"/>
        <v>215892.49972727877</v>
      </c>
      <c r="F25">
        <f t="shared" si="1"/>
        <v>487597.76799790293</v>
      </c>
      <c r="G25">
        <f t="shared" si="2"/>
        <v>235167.29309511671</v>
      </c>
      <c r="H25">
        <f t="shared" si="3"/>
        <v>0</v>
      </c>
      <c r="I25" s="1">
        <f t="shared" si="4"/>
        <v>252430.47490278623</v>
      </c>
    </row>
    <row r="26" spans="1:9" x14ac:dyDescent="0.2">
      <c r="A26" s="1"/>
      <c r="B26">
        <v>11</v>
      </c>
      <c r="D26">
        <f t="shared" si="0"/>
        <v>233163.89970546108</v>
      </c>
      <c r="F26">
        <f t="shared" si="1"/>
        <v>497349.72335786099</v>
      </c>
      <c r="G26">
        <f t="shared" si="2"/>
        <v>225222.31188797022</v>
      </c>
      <c r="H26">
        <f t="shared" si="3"/>
        <v>0</v>
      </c>
      <c r="I26" s="1">
        <f t="shared" si="4"/>
        <v>272127.41146989074</v>
      </c>
    </row>
    <row r="27" spans="1:9" x14ac:dyDescent="0.2">
      <c r="A27" s="1"/>
      <c r="B27">
        <v>12</v>
      </c>
      <c r="D27">
        <f t="shared" si="0"/>
        <v>251817.01168189797</v>
      </c>
      <c r="F27">
        <f t="shared" si="1"/>
        <v>507296.71782501822</v>
      </c>
      <c r="G27">
        <f t="shared" si="2"/>
        <v>214978.98124460934</v>
      </c>
      <c r="H27">
        <f t="shared" si="3"/>
        <v>0</v>
      </c>
      <c r="I27" s="1">
        <f t="shared" si="4"/>
        <v>292317.73658040888</v>
      </c>
    </row>
    <row r="28" spans="1:9" x14ac:dyDescent="0.2">
      <c r="A28" s="1"/>
      <c r="B28">
        <v>13</v>
      </c>
      <c r="D28">
        <f t="shared" si="0"/>
        <v>271962.37261644984</v>
      </c>
      <c r="F28">
        <f t="shared" si="1"/>
        <v>517442.65218151861</v>
      </c>
      <c r="G28">
        <f t="shared" si="2"/>
        <v>204428.35068194763</v>
      </c>
      <c r="H28">
        <f t="shared" si="3"/>
        <v>0</v>
      </c>
      <c r="I28" s="1">
        <f t="shared" si="4"/>
        <v>313014.30149957095</v>
      </c>
    </row>
    <row r="29" spans="1:9" x14ac:dyDescent="0.2">
      <c r="A29" s="1"/>
      <c r="B29">
        <v>14</v>
      </c>
      <c r="D29">
        <f t="shared" si="0"/>
        <v>293719.36242576584</v>
      </c>
      <c r="F29">
        <f t="shared" si="1"/>
        <v>527791.50522514898</v>
      </c>
      <c r="G29">
        <f t="shared" si="2"/>
        <v>193561.20120240605</v>
      </c>
      <c r="H29">
        <f t="shared" si="3"/>
        <v>0</v>
      </c>
      <c r="I29" s="1">
        <f t="shared" si="4"/>
        <v>334230.3040227429</v>
      </c>
    </row>
    <row r="30" spans="1:9" x14ac:dyDescent="0.2">
      <c r="A30" s="1"/>
      <c r="B30">
        <v>15</v>
      </c>
      <c r="D30">
        <f t="shared" si="0"/>
        <v>317216.91141982714</v>
      </c>
      <c r="F30">
        <f t="shared" si="1"/>
        <v>538347.33532965195</v>
      </c>
      <c r="G30">
        <f t="shared" si="2"/>
        <v>182368.03723847825</v>
      </c>
      <c r="H30">
        <f t="shared" si="3"/>
        <v>0</v>
      </c>
      <c r="I30" s="1">
        <f t="shared" si="4"/>
        <v>355979.2980911737</v>
      </c>
    </row>
    <row r="31" spans="1:9" x14ac:dyDescent="0.2">
      <c r="A31" s="1"/>
      <c r="B31">
        <v>16</v>
      </c>
      <c r="D31">
        <f t="shared" si="0"/>
        <v>342594.26433341333</v>
      </c>
      <c r="F31">
        <f t="shared" si="1"/>
        <v>549114.28203624499</v>
      </c>
      <c r="G31">
        <f t="shared" si="2"/>
        <v>170839.07835563261</v>
      </c>
      <c r="H31">
        <f t="shared" si="3"/>
        <v>0</v>
      </c>
      <c r="I31" s="1">
        <f t="shared" si="4"/>
        <v>378275.20368061238</v>
      </c>
    </row>
    <row r="32" spans="1:9" x14ac:dyDescent="0.2">
      <c r="A32" s="1"/>
      <c r="B32">
        <v>17</v>
      </c>
      <c r="D32">
        <f t="shared" si="0"/>
        <v>370001.80548008642</v>
      </c>
      <c r="F32">
        <f t="shared" si="1"/>
        <v>560096.56767696992</v>
      </c>
      <c r="G32">
        <f t="shared" si="2"/>
        <v>158964.25070630159</v>
      </c>
      <c r="H32">
        <f t="shared" si="3"/>
        <v>0</v>
      </c>
      <c r="I32" s="1">
        <f t="shared" si="4"/>
        <v>401132.31697066833</v>
      </c>
    </row>
    <row r="33" spans="1:9" x14ac:dyDescent="0.2">
      <c r="A33" s="1"/>
      <c r="B33">
        <v>18</v>
      </c>
      <c r="D33">
        <f t="shared" si="0"/>
        <v>399601.94991849334</v>
      </c>
      <c r="F33">
        <f t="shared" si="1"/>
        <v>571298.49903050938</v>
      </c>
      <c r="G33">
        <f t="shared" si="2"/>
        <v>146733.17822749066</v>
      </c>
      <c r="H33">
        <f t="shared" si="3"/>
        <v>0</v>
      </c>
      <c r="I33" s="1">
        <f t="shared" si="4"/>
        <v>424565.32080301875</v>
      </c>
    </row>
    <row r="34" spans="1:9" x14ac:dyDescent="0.2">
      <c r="A34" s="1"/>
      <c r="B34">
        <v>19</v>
      </c>
      <c r="D34">
        <f t="shared" si="0"/>
        <v>431570.10591197282</v>
      </c>
      <c r="F34">
        <f t="shared" si="1"/>
        <v>582724.46901111957</v>
      </c>
      <c r="G34">
        <f t="shared" si="2"/>
        <v>134135.17357431538</v>
      </c>
      <c r="H34">
        <f t="shared" si="3"/>
        <v>0</v>
      </c>
      <c r="I34" s="1">
        <f t="shared" si="4"/>
        <v>448589.29543680418</v>
      </c>
    </row>
    <row r="35" spans="1:9" x14ac:dyDescent="0.2">
      <c r="A35" s="1"/>
      <c r="B35">
        <v>20</v>
      </c>
      <c r="D35">
        <f t="shared" si="0"/>
        <v>466095.71438493067</v>
      </c>
      <c r="F35">
        <f t="shared" si="1"/>
        <v>594378.95839134196</v>
      </c>
      <c r="G35">
        <f t="shared" si="2"/>
        <v>121159.22878154484</v>
      </c>
      <c r="H35">
        <f t="shared" si="3"/>
        <v>0</v>
      </c>
      <c r="I35" s="1">
        <f t="shared" si="4"/>
        <v>473219.72960979713</v>
      </c>
    </row>
    <row r="36" spans="1:9" x14ac:dyDescent="0.2">
      <c r="A36" s="1"/>
      <c r="B36">
        <v>21</v>
      </c>
      <c r="D36">
        <f t="shared" si="0"/>
        <v>503383.37153572513</v>
      </c>
      <c r="F36">
        <f t="shared" si="1"/>
        <v>606266.53755916876</v>
      </c>
      <c r="G36">
        <f t="shared" si="2"/>
        <v>107794.00564499118</v>
      </c>
      <c r="H36">
        <f t="shared" si="3"/>
        <v>0</v>
      </c>
      <c r="I36" s="1">
        <f t="shared" si="4"/>
        <v>498472.53191417758</v>
      </c>
    </row>
    <row r="37" spans="1:9" x14ac:dyDescent="0.2">
      <c r="A37" s="1"/>
      <c r="B37">
        <v>22</v>
      </c>
      <c r="D37">
        <f t="shared" si="0"/>
        <v>543654.04125858319</v>
      </c>
      <c r="F37">
        <f t="shared" si="1"/>
        <v>618391.86831035221</v>
      </c>
      <c r="G37">
        <f t="shared" si="2"/>
        <v>94027.825814340918</v>
      </c>
      <c r="H37">
        <f t="shared" si="3"/>
        <v>0</v>
      </c>
      <c r="I37" s="1">
        <f t="shared" si="4"/>
        <v>524364.04249601124</v>
      </c>
    </row>
    <row r="38" spans="1:9" x14ac:dyDescent="0.2">
      <c r="A38" s="1"/>
      <c r="B38">
        <v>23</v>
      </c>
      <c r="D38">
        <f t="shared" si="0"/>
        <v>587146.36455926986</v>
      </c>
      <c r="F38">
        <f t="shared" si="1"/>
        <v>630759.70567655924</v>
      </c>
      <c r="G38">
        <f t="shared" si="2"/>
        <v>79848.660588771148</v>
      </c>
      <c r="H38">
        <f t="shared" si="3"/>
        <v>0</v>
      </c>
      <c r="I38" s="1">
        <f t="shared" si="4"/>
        <v>550911.04508778814</v>
      </c>
    </row>
    <row r="39" spans="1:9" x14ac:dyDescent="0.2">
      <c r="A39" s="1"/>
      <c r="B39">
        <v>24</v>
      </c>
      <c r="D39">
        <f t="shared" si="0"/>
        <v>634118.07372401154</v>
      </c>
      <c r="F39">
        <f t="shared" si="1"/>
        <v>643374.89979009039</v>
      </c>
      <c r="G39">
        <f>MAX(G38*$B$6-$B$5,0)</f>
        <v>65244.120406434289</v>
      </c>
      <c r="H39">
        <f t="shared" si="3"/>
        <v>0</v>
      </c>
      <c r="I39" s="1">
        <f t="shared" si="4"/>
        <v>578130.7793836561</v>
      </c>
    </row>
    <row r="40" spans="1:9" x14ac:dyDescent="0.2">
      <c r="A40" s="1"/>
      <c r="B40">
        <v>25</v>
      </c>
      <c r="D40">
        <f>D39*$B$4</f>
        <v>684847.51962193253</v>
      </c>
      <c r="F40">
        <f>F39*$B$3</f>
        <v>656242.39778589224</v>
      </c>
      <c r="G40">
        <f t="shared" si="2"/>
        <v>50201.444018627313</v>
      </c>
      <c r="H40">
        <f t="shared" si="3"/>
        <v>0</v>
      </c>
      <c r="I40" s="1">
        <f t="shared" si="4"/>
        <v>606040.95376726496</v>
      </c>
    </row>
    <row r="41" spans="1:9" x14ac:dyDescent="0.2">
      <c r="A41" s="1"/>
      <c r="B41">
        <v>26</v>
      </c>
      <c r="D41">
        <f t="shared" si="0"/>
        <v>739635.32119168714</v>
      </c>
      <c r="F41">
        <f t="shared" si="1"/>
        <v>669367.24574161007</v>
      </c>
      <c r="G41">
        <f t="shared" si="2"/>
        <v>34707.487339186133</v>
      </c>
      <c r="H41">
        <f t="shared" si="3"/>
        <v>0</v>
      </c>
      <c r="I41" s="1">
        <f t="shared" si="4"/>
        <v>634659.75840242393</v>
      </c>
    </row>
    <row r="42" spans="1:9" x14ac:dyDescent="0.2">
      <c r="A42" s="1"/>
      <c r="B42">
        <v>27</v>
      </c>
      <c r="D42">
        <f t="shared" si="0"/>
        <v>798806.14688702219</v>
      </c>
      <c r="F42">
        <f t="shared" si="1"/>
        <v>682754.59065644233</v>
      </c>
      <c r="G42">
        <f t="shared" si="2"/>
        <v>18748.711959361717</v>
      </c>
      <c r="H42">
        <f t="shared" si="3"/>
        <v>0</v>
      </c>
      <c r="I42" s="1">
        <f t="shared" si="4"/>
        <v>664005.87869708065</v>
      </c>
    </row>
    <row r="43" spans="1:9" x14ac:dyDescent="0.2">
      <c r="A43" s="1"/>
      <c r="B43">
        <v>28</v>
      </c>
      <c r="D43">
        <f t="shared" si="0"/>
        <v>862710.63863798406</v>
      </c>
      <c r="F43">
        <f t="shared" si="1"/>
        <v>696409.68246957124</v>
      </c>
      <c r="G43">
        <f t="shared" si="2"/>
        <v>2311.1733181425698</v>
      </c>
      <c r="H43">
        <f t="shared" si="3"/>
        <v>15863.932816406026</v>
      </c>
      <c r="I43" s="1">
        <f t="shared" si="4"/>
        <v>709962.44196783472</v>
      </c>
    </row>
    <row r="44" spans="1:9" x14ac:dyDescent="0.2">
      <c r="A44" s="1"/>
      <c r="B44">
        <v>29</v>
      </c>
      <c r="D44">
        <f t="shared" si="0"/>
        <v>931727.48972902284</v>
      </c>
      <c r="F44">
        <f t="shared" si="1"/>
        <v>710337.87611896265</v>
      </c>
      <c r="G44">
        <f t="shared" si="2"/>
        <v>0</v>
      </c>
      <c r="H44">
        <f t="shared" si="3"/>
        <v>34223.932816406028</v>
      </c>
      <c r="I44" s="1">
        <f t="shared" si="4"/>
        <v>744561.80893536867</v>
      </c>
    </row>
    <row r="45" spans="1:9" x14ac:dyDescent="0.2">
      <c r="A45" s="1"/>
      <c r="B45">
        <v>30</v>
      </c>
      <c r="D45">
        <f t="shared" si="0"/>
        <v>1006265.6889073447</v>
      </c>
      <c r="F45">
        <f t="shared" si="1"/>
        <v>724544.63364134193</v>
      </c>
      <c r="G45">
        <f t="shared" si="2"/>
        <v>0</v>
      </c>
      <c r="H45">
        <f t="shared" si="3"/>
        <v>52583.932816406028</v>
      </c>
      <c r="I45" s="1">
        <f t="shared" si="4"/>
        <v>777128.56645774795</v>
      </c>
    </row>
  </sheetData>
  <pageMargins left="0.7" right="0.7" top="0.75" bottom="0.75" header="0.3" footer="0.3"/>
  <headerFooter>
    <oddHeader>&amp;C&amp;"Calibri"&amp;10&amp;K000000 Public&amp;1#_x000D_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Van Der Elst</dc:creator>
  <cp:lastModifiedBy>Jérôme Van Der Elst</cp:lastModifiedBy>
  <dcterms:created xsi:type="dcterms:W3CDTF">2024-08-19T07:31:14Z</dcterms:created>
  <dcterms:modified xsi:type="dcterms:W3CDTF">2024-08-19T08:48:57Z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a63cc4-2ec6-44d2-91a5-2f2bdabdec44_Enabled">
    <vt:lpwstr>true</vt:lpwstr>
  </property>
  <property fmtid="{D5CDD505-2E9C-101B-9397-08002B2CF9AE}" pid="3" name="MSIP_Label_a5a63cc4-2ec6-44d2-91a5-2f2bdabdec44_SetDate">
    <vt:lpwstr>2024-08-19T08:34:37Z</vt:lpwstr>
  </property>
  <property fmtid="{D5CDD505-2E9C-101B-9397-08002B2CF9AE}" pid="4" name="MSIP_Label_a5a63cc4-2ec6-44d2-91a5-2f2bdabdec44_Method">
    <vt:lpwstr>Privileged</vt:lpwstr>
  </property>
  <property fmtid="{D5CDD505-2E9C-101B-9397-08002B2CF9AE}" pid="5" name="MSIP_Label_a5a63cc4-2ec6-44d2-91a5-2f2bdabdec44_Name">
    <vt:lpwstr>a5a63cc4-2ec6-44d2-91a5-2f2bdabdec44</vt:lpwstr>
  </property>
  <property fmtid="{D5CDD505-2E9C-101B-9397-08002B2CF9AE}" pid="6" name="MSIP_Label_a5a63cc4-2ec6-44d2-91a5-2f2bdabdec44_SiteId">
    <vt:lpwstr>64af2aee-7d6c-49ac-a409-192d3fee73b8</vt:lpwstr>
  </property>
  <property fmtid="{D5CDD505-2E9C-101B-9397-08002B2CF9AE}" pid="7" name="MSIP_Label_a5a63cc4-2ec6-44d2-91a5-2f2bdabdec44_ActionId">
    <vt:lpwstr>16afb89d-d203-49aa-bc78-521fe1a3a109</vt:lpwstr>
  </property>
  <property fmtid="{D5CDD505-2E9C-101B-9397-08002B2CF9AE}" pid="8" name="MSIP_Label_a5a63cc4-2ec6-44d2-91a5-2f2bdabdec44_ContentBits">
    <vt:lpwstr>1</vt:lpwstr>
  </property>
</Properties>
</file>