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jiaruicui99_personalmicrosoftsoftware_ucla_edu/Documents/I2BL/Liquid_Phase/100-plex/"/>
    </mc:Choice>
  </mc:AlternateContent>
  <xr:revisionPtr revIDLastSave="324" documentId="13_ncr:1_{D0FEE286-9031-1043-A105-A184AE840E54}" xr6:coauthVersionLast="47" xr6:coauthVersionMax="47" xr10:uidLastSave="{2BE99733-631F-884B-B694-EF2E9BF4D247}"/>
  <bookViews>
    <workbookView xWindow="0" yWindow="740" windowWidth="30240" windowHeight="18900" activeTab="2" xr2:uid="{E2C71225-6BE4-254E-9BAB-324AF524D90F}"/>
  </bookViews>
  <sheets>
    <sheet name="Sheet2" sheetId="2" r:id="rId1"/>
    <sheet name="Sheet2 (2)" sheetId="3" r:id="rId2"/>
    <sheet name="Sheet2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4" l="1"/>
  <c r="S16" i="4"/>
  <c r="S19" i="4"/>
  <c r="S10" i="4"/>
  <c r="P10" i="3"/>
  <c r="R11" i="4"/>
  <c r="R12" i="4"/>
  <c r="R13" i="4"/>
  <c r="R14" i="4"/>
  <c r="R15" i="4"/>
  <c r="R16" i="4"/>
  <c r="R17" i="4"/>
  <c r="R18" i="4"/>
  <c r="R19" i="4"/>
  <c r="R20" i="4"/>
  <c r="R21" i="4"/>
  <c r="R10" i="4"/>
  <c r="P10" i="4"/>
  <c r="Q19" i="4" l="1"/>
  <c r="Q13" i="4"/>
  <c r="F11" i="4"/>
  <c r="G11" i="4"/>
  <c r="H11" i="4"/>
  <c r="G10" i="4"/>
  <c r="H10" i="4"/>
  <c r="F6" i="4"/>
  <c r="G6" i="4"/>
  <c r="H6" i="4"/>
  <c r="F7" i="4"/>
  <c r="G7" i="4"/>
  <c r="H7" i="4"/>
  <c r="F8" i="4"/>
  <c r="G8" i="4"/>
  <c r="H8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I10" i="4"/>
  <c r="F10" i="4"/>
  <c r="I8" i="4"/>
  <c r="I7" i="4"/>
  <c r="I6" i="4"/>
  <c r="I5" i="4"/>
  <c r="H5" i="4"/>
  <c r="G5" i="4"/>
  <c r="F5" i="4"/>
  <c r="I4" i="4"/>
  <c r="H4" i="4"/>
  <c r="G4" i="4"/>
  <c r="F4" i="4"/>
  <c r="I3" i="4"/>
  <c r="H3" i="4"/>
  <c r="G3" i="4"/>
  <c r="F3" i="4"/>
  <c r="J10" i="3"/>
  <c r="K10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K21" i="3"/>
  <c r="L21" i="3"/>
  <c r="J6" i="3"/>
  <c r="F10" i="3"/>
  <c r="G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G11" i="3"/>
  <c r="H11" i="3"/>
  <c r="I11" i="3"/>
  <c r="J3" i="3"/>
  <c r="F4" i="3"/>
  <c r="G4" i="3"/>
  <c r="H4" i="3"/>
  <c r="I4" i="3"/>
  <c r="F5" i="3"/>
  <c r="G5" i="3"/>
  <c r="H5" i="3"/>
  <c r="I5" i="3"/>
  <c r="F6" i="3"/>
  <c r="G6" i="3"/>
  <c r="I6" i="3"/>
  <c r="G7" i="3"/>
  <c r="H7" i="3"/>
  <c r="I7" i="3"/>
  <c r="F8" i="3"/>
  <c r="H8" i="3"/>
  <c r="I8" i="3"/>
  <c r="G3" i="3"/>
  <c r="H3" i="3"/>
  <c r="I3" i="3"/>
  <c r="F3" i="3"/>
  <c r="J6" i="4" l="1"/>
  <c r="J3" i="4"/>
  <c r="N6" i="3"/>
  <c r="N7" i="3"/>
  <c r="I15" i="2"/>
  <c r="I18" i="2"/>
  <c r="K18" i="2"/>
  <c r="I9" i="2"/>
  <c r="K9" i="2"/>
  <c r="J9" i="2"/>
  <c r="H9" i="2"/>
  <c r="H10" i="2"/>
  <c r="H11" i="2"/>
  <c r="F9" i="2"/>
  <c r="G9" i="2"/>
  <c r="F10" i="2"/>
  <c r="G10" i="2"/>
  <c r="F11" i="2"/>
  <c r="G11" i="2"/>
  <c r="F12" i="2"/>
  <c r="G12" i="2"/>
  <c r="E9" i="2"/>
  <c r="E10" i="2"/>
  <c r="E11" i="2"/>
  <c r="E5" i="2"/>
  <c r="H5" i="2" s="1"/>
  <c r="E3" i="2"/>
  <c r="N6" i="4" l="1"/>
  <c r="N7" i="4"/>
  <c r="M17" i="4" s="1"/>
  <c r="M12" i="3"/>
  <c r="M18" i="3"/>
  <c r="M10" i="3"/>
  <c r="M13" i="3"/>
  <c r="M16" i="3"/>
  <c r="M19" i="3"/>
  <c r="M11" i="3"/>
  <c r="M14" i="3"/>
  <c r="M17" i="3"/>
  <c r="M20" i="3"/>
  <c r="J21" i="3"/>
  <c r="M15" i="3"/>
  <c r="M21" i="3"/>
  <c r="H6" i="2"/>
  <c r="G25" i="2"/>
  <c r="F18" i="2"/>
  <c r="E13" i="2"/>
  <c r="E22" i="2"/>
  <c r="G20" i="2"/>
  <c r="F22" i="2"/>
  <c r="F20" i="2"/>
  <c r="G24" i="2"/>
  <c r="G15" i="2"/>
  <c r="E24" i="2"/>
  <c r="E18" i="2"/>
  <c r="F15" i="2"/>
  <c r="F24" i="2"/>
  <c r="G17" i="2"/>
  <c r="E15" i="2"/>
  <c r="E20" i="2"/>
  <c r="F17" i="2"/>
  <c r="G14" i="2"/>
  <c r="G22" i="2"/>
  <c r="G19" i="2"/>
  <c r="E17" i="2"/>
  <c r="F14" i="2"/>
  <c r="E21" i="2"/>
  <c r="E23" i="2"/>
  <c r="E25" i="2"/>
  <c r="F19" i="2"/>
  <c r="G16" i="2"/>
  <c r="E14" i="2"/>
  <c r="F21" i="2"/>
  <c r="F23" i="2"/>
  <c r="F25" i="2"/>
  <c r="E19" i="2"/>
  <c r="F16" i="2"/>
  <c r="G13" i="2"/>
  <c r="E12" i="2"/>
  <c r="G18" i="2"/>
  <c r="E16" i="2"/>
  <c r="F13" i="2"/>
  <c r="G21" i="2"/>
  <c r="G23" i="2"/>
  <c r="M20" i="4" l="1"/>
  <c r="K12" i="4"/>
  <c r="M11" i="4"/>
  <c r="J17" i="4"/>
  <c r="M18" i="4"/>
  <c r="M21" i="4"/>
  <c r="L17" i="4"/>
  <c r="K17" i="4"/>
  <c r="L14" i="4"/>
  <c r="J15" i="4"/>
  <c r="L19" i="4"/>
  <c r="M12" i="4"/>
  <c r="M10" i="4"/>
  <c r="K18" i="4"/>
  <c r="J12" i="4"/>
  <c r="M19" i="4"/>
  <c r="L20" i="4"/>
  <c r="M15" i="4"/>
  <c r="L12" i="4"/>
  <c r="K14" i="4"/>
  <c r="K10" i="4"/>
  <c r="L18" i="4"/>
  <c r="K16" i="4"/>
  <c r="J14" i="4"/>
  <c r="N14" i="4" s="1"/>
  <c r="L11" i="4"/>
  <c r="K19" i="4"/>
  <c r="L21" i="4"/>
  <c r="K20" i="4"/>
  <c r="M13" i="4"/>
  <c r="K13" i="4"/>
  <c r="M14" i="4"/>
  <c r="M16" i="4"/>
  <c r="J19" i="4"/>
  <c r="J18" i="4"/>
  <c r="K21" i="4"/>
  <c r="J16" i="4"/>
  <c r="N16" i="4" s="1"/>
  <c r="K11" i="4"/>
  <c r="L15" i="4"/>
  <c r="K15" i="4"/>
  <c r="J21" i="4"/>
  <c r="L16" i="4"/>
  <c r="J13" i="4"/>
  <c r="L13" i="4"/>
  <c r="J20" i="4"/>
  <c r="N20" i="4" s="1"/>
  <c r="J10" i="4"/>
  <c r="N10" i="4" s="1"/>
  <c r="L10" i="4"/>
  <c r="J11" i="4"/>
  <c r="N11" i="4" s="1"/>
  <c r="N19" i="4"/>
  <c r="N13" i="3"/>
  <c r="H16" i="2"/>
  <c r="H12" i="2"/>
  <c r="H17" i="2"/>
  <c r="H15" i="2"/>
  <c r="K15" i="2" s="1"/>
  <c r="J15" i="2"/>
  <c r="H21" i="2"/>
  <c r="H14" i="2"/>
  <c r="H22" i="2"/>
  <c r="H13" i="2"/>
  <c r="H18" i="2"/>
  <c r="H24" i="2"/>
  <c r="H25" i="2"/>
  <c r="H19" i="2"/>
  <c r="H23" i="2"/>
  <c r="H20" i="2"/>
  <c r="N21" i="4" l="1"/>
  <c r="O19" i="4" s="1"/>
  <c r="N15" i="4"/>
  <c r="N18" i="4"/>
  <c r="N12" i="4"/>
  <c r="N17" i="4"/>
  <c r="N13" i="4"/>
  <c r="P13" i="4" s="1"/>
  <c r="O10" i="4"/>
  <c r="Q10" i="4" s="1"/>
  <c r="N20" i="3"/>
  <c r="N15" i="3"/>
  <c r="N14" i="3"/>
  <c r="N16" i="3"/>
  <c r="N17" i="3"/>
  <c r="N11" i="3"/>
  <c r="N19" i="3"/>
  <c r="N10" i="3"/>
  <c r="N18" i="3"/>
  <c r="N12" i="3"/>
  <c r="N21" i="3"/>
  <c r="J12" i="2"/>
  <c r="I12" i="2"/>
  <c r="K12" i="2" s="1"/>
  <c r="J18" i="2"/>
  <c r="P19" i="4" l="1"/>
  <c r="P16" i="4"/>
  <c r="O16" i="4"/>
  <c r="Q16" i="4" s="1"/>
  <c r="O13" i="4"/>
  <c r="O10" i="3"/>
  <c r="O13" i="3"/>
  <c r="P13" i="3"/>
  <c r="P19" i="3"/>
  <c r="P16" i="3"/>
  <c r="O16" i="3"/>
  <c r="Q10" i="3"/>
  <c r="O19" i="3"/>
  <c r="Q19" i="3" l="1"/>
  <c r="Q13" i="3"/>
  <c r="Q16" i="3"/>
</calcChain>
</file>

<file path=xl/sharedStrings.xml><?xml version="1.0" encoding="utf-8"?>
<sst xmlns="http://schemas.openxmlformats.org/spreadsheetml/2006/main" count="184" uniqueCount="24">
  <si>
    <t>Average</t>
  </si>
  <si>
    <t>Moving distance (cm)</t>
  </si>
  <si>
    <t>Readout</t>
  </si>
  <si>
    <t xml:space="preserve">Calibartion </t>
  </si>
  <si>
    <t>Concentartion (mg/mL)</t>
  </si>
  <si>
    <t>k</t>
  </si>
  <si>
    <t>b</t>
  </si>
  <si>
    <t>Concentration</t>
  </si>
  <si>
    <t>Average Conc</t>
  </si>
  <si>
    <t>S.E.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</si>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</sst>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Sheet2!$A$3:$A$7</c:f>
              <c:numCache>
                <c:formatCode>General</c:formatCode>
                <c:ptCount val="5"/>
                <c:pt idx="0">
                  <c:v>0</c:v>
                </c:pt>
                <c:pt idx="2">
                  <c:v>12</c:v>
                </c:pt>
              </c:numCache>
            </c:numRef>
          </c:xVal>
          <c:yVal>
            <c:numRef>
              <c:f>Sheet2!$E$3:$E$7</c:f>
              <c:numCache>
                <c:formatCode>General</c:formatCode>
                <c:ptCount val="5"/>
                <c:pt idx="0">
                  <c:v>0.16666666666666666</c:v>
                </c:pt>
                <c:pt idx="2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5-344F-BEC9-C9EC3212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71008"/>
        <c:axId val="1206649887"/>
      </c:scatterChart>
      <c:valAx>
        <c:axId val="20521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49887"/>
        <c:crosses val="autoZero"/>
        <c:crossBetween val="midCat"/>
      </c:valAx>
      <c:valAx>
        <c:axId val="12066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Sheet2!$J$9:$J$20</c:f>
                <c:numCache>
                  <c:formatCode>General</c:formatCode>
                  <c:ptCount val="12"/>
                  <c:pt idx="0">
                    <c:v>0.47655283626076778</c:v>
                  </c:pt>
                  <c:pt idx="3">
                    <c:v>0.64064264042171237</c:v>
                  </c:pt>
                  <c:pt idx="6">
                    <c:v>0.25377594740405912</c:v>
                  </c:pt>
                  <c:pt idx="9">
                    <c:v>0.25097789114400099</c:v>
                  </c:pt>
                </c:numCache>
              </c:numRef>
            </c:plus>
            <c:minus>
              <c:numRef>
                <c:f>Sheet2!$J$9:$J$20</c:f>
                <c:numCache>
                  <c:formatCode>General</c:formatCode>
                  <c:ptCount val="12"/>
                  <c:pt idx="0">
                    <c:v>0.47655283626076778</c:v>
                  </c:pt>
                  <c:pt idx="3">
                    <c:v>0.64064264042171237</c:v>
                  </c:pt>
                  <c:pt idx="6">
                    <c:v>0.25377594740405912</c:v>
                  </c:pt>
                  <c:pt idx="9">
                    <c:v>0.25097789114400099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Sheet2!$A$9:$A$20</c:f>
              <c:numCache>
                <c:formatCode>General</c:formatCode>
                <c:ptCount val="12"/>
                <c:pt idx="0">
                  <c:v>0</c:v>
                </c:pt>
                <c:pt idx="3">
                  <c:v>30</c:v>
                </c:pt>
                <c:pt idx="6">
                  <c:v>60</c:v>
                </c:pt>
                <c:pt idx="9">
                  <c:v>90</c:v>
                </c:pt>
              </c:numCache>
            </c:numRef>
          </c:cat>
          <c:val>
            <c:numRef>
              <c:f>Sheet2!$I$9:$I$20</c:f>
              <c:numCache>
                <c:formatCode>General</c:formatCode>
                <c:ptCount val="12"/>
                <c:pt idx="0" formatCode="0.00">
                  <c:v>11.999999999999998</c:v>
                </c:pt>
                <c:pt idx="3" formatCode="0.00">
                  <c:v>12.369747899159663</c:v>
                </c:pt>
                <c:pt idx="6" formatCode="0.00">
                  <c:v>11.445378151260504</c:v>
                </c:pt>
                <c:pt idx="9" formatCode="0.00">
                  <c:v>12.168067226890756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1-4846-87FA-9E374E52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97168"/>
        <c:axId val="2111968512"/>
      </c:barChart>
      <c:catAx>
        <c:axId val="17116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68512"/>
        <c:crosses val="autoZero"/>
        <c:auto val="1"/>
        <c:lblAlgn val="ctr"/>
        <c:lblOffset val="100"/>
        <c:noMultiLvlLbl val="0"/>
      </c:catAx>
      <c:valAx>
        <c:axId val="2111968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(2)'!$A$3:$A$8</c:f>
              <c:numCache>
                <c:formatCode>General</c:formatCode>
                <c:ptCount val="6"/>
                <c:pt idx="0">
                  <c:v>0</c:v>
                </c:pt>
                <c:pt idx="3">
                  <c:v>12</c:v>
                </c:pt>
              </c:numCache>
            </c:numRef>
          </c:xVal>
          <c:yVal>
            <c:numRef>
              <c:f>'Sheet2 (2)'!$J$3:$J$8</c:f>
              <c:numCache>
                <c:formatCode>General</c:formatCode>
                <c:ptCount val="6"/>
                <c:pt idx="0" formatCode="0.0000">
                  <c:v>6.9796254792234969</c:v>
                </c:pt>
                <c:pt idx="3" formatCode="0.0000">
                  <c:v>6.7377754116888759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F-A94A-A26E-93A978125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71008"/>
        <c:axId val="1206649887"/>
      </c:scatterChart>
      <c:valAx>
        <c:axId val="20521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49887"/>
        <c:crosses val="autoZero"/>
        <c:crossBetween val="midCat"/>
      </c:valAx>
      <c:valAx>
        <c:axId val="12066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'Sheet2 (2)'!$P$10:$P$21</c:f>
                <c:numCache>
                  <c:formatCode>General</c:formatCode>
                  <c:ptCount val="12"/>
                  <c:pt idx="0">
                    <c:v>1.7293059010821421</c:v>
                  </c:pt>
                  <c:pt idx="3">
                    <c:v>0.56723521632366247</c:v>
                  </c:pt>
                  <c:pt idx="6">
                    <c:v>1.2734317016384875</c:v>
                  </c:pt>
                  <c:pt idx="9">
                    <c:v>1.0218257599294425</c:v>
                  </c:pt>
                </c:numCache>
              </c:numRef>
            </c:plus>
            <c:minus>
              <c:numRef>
                <c:f>'Sheet2 (2)'!$P$10:$P$21</c:f>
                <c:numCache>
                  <c:formatCode>General</c:formatCode>
                  <c:ptCount val="12"/>
                  <c:pt idx="0">
                    <c:v>1.7293059010821421</c:v>
                  </c:pt>
                  <c:pt idx="3">
                    <c:v>0.56723521632366247</c:v>
                  </c:pt>
                  <c:pt idx="6">
                    <c:v>1.2734317016384875</c:v>
                  </c:pt>
                  <c:pt idx="9">
                    <c:v>1.0218257599294425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'Sheet2 (2)'!$A$10:$A$21</c:f>
              <c:numCache>
                <c:formatCode>General</c:formatCode>
                <c:ptCount val="12"/>
                <c:pt idx="0">
                  <c:v>0</c:v>
                </c:pt>
                <c:pt idx="3">
                  <c:v>30</c:v>
                </c:pt>
                <c:pt idx="6">
                  <c:v>60</c:v>
                </c:pt>
                <c:pt idx="9">
                  <c:v>90</c:v>
                </c:pt>
              </c:numCache>
            </c:numRef>
          </c:cat>
          <c:val>
            <c:numRef>
              <c:f>'Sheet2 (2)'!$O$10:$O$21</c:f>
              <c:numCache>
                <c:formatCode>General</c:formatCode>
                <c:ptCount val="12"/>
                <c:pt idx="0" formatCode="0.00">
                  <c:v>12.125112559906386</c:v>
                </c:pt>
                <c:pt idx="3" formatCode="0.00">
                  <c:v>12.998000372023375</c:v>
                </c:pt>
                <c:pt idx="6" formatCode="0.00">
                  <c:v>10.386706564397054</c:v>
                </c:pt>
                <c:pt idx="9" formatCode="0.00">
                  <c:v>10.524199365278337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0-0046-903C-F24F03FF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97168"/>
        <c:axId val="2111968512"/>
      </c:barChart>
      <c:catAx>
        <c:axId val="17116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68512"/>
        <c:crosses val="autoZero"/>
        <c:auto val="1"/>
        <c:lblAlgn val="ctr"/>
        <c:lblOffset val="100"/>
        <c:noMultiLvlLbl val="0"/>
      </c:catAx>
      <c:valAx>
        <c:axId val="2111968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(3)'!$A$3:$A$8</c:f>
              <c:numCache>
                <c:formatCode>General</c:formatCode>
                <c:ptCount val="6"/>
                <c:pt idx="0">
                  <c:v>0</c:v>
                </c:pt>
                <c:pt idx="3">
                  <c:v>12</c:v>
                </c:pt>
              </c:numCache>
            </c:numRef>
          </c:xVal>
          <c:yVal>
            <c:numRef>
              <c:f>'Sheet2 (3)'!$J$3:$J$8</c:f>
              <c:numCache>
                <c:formatCode>General</c:formatCode>
                <c:ptCount val="6"/>
                <c:pt idx="0" formatCode="0.0000">
                  <c:v>6.9806270264073653</c:v>
                </c:pt>
                <c:pt idx="3" formatCode="0.0000">
                  <c:v>6.7042357044433594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0-8B43-BF3A-2A60329A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71008"/>
        <c:axId val="1206649887"/>
      </c:scatterChart>
      <c:valAx>
        <c:axId val="20521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49887"/>
        <c:crosses val="autoZero"/>
        <c:crossBetween val="midCat"/>
      </c:valAx>
      <c:valAx>
        <c:axId val="12066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'Sheet2 (3)'!$P$10:$P$21</c:f>
                <c:numCache>
                  <c:formatCode>General</c:formatCode>
                  <c:ptCount val="12"/>
                  <c:pt idx="0">
                    <c:v>0.56534586091446848</c:v>
                  </c:pt>
                  <c:pt idx="3">
                    <c:v>0.2042907235667745</c:v>
                  </c:pt>
                  <c:pt idx="6">
                    <c:v>0.50882739996380522</c:v>
                  </c:pt>
                  <c:pt idx="9">
                    <c:v>0.44204658324792984</c:v>
                  </c:pt>
                </c:numCache>
              </c:numRef>
            </c:plus>
            <c:minus>
              <c:numRef>
                <c:f>'Sheet2 (3)'!$P$10:$P$21</c:f>
                <c:numCache>
                  <c:formatCode>General</c:formatCode>
                  <c:ptCount val="12"/>
                  <c:pt idx="0">
                    <c:v>0.56534586091446848</c:v>
                  </c:pt>
                  <c:pt idx="3">
                    <c:v>0.2042907235667745</c:v>
                  </c:pt>
                  <c:pt idx="6">
                    <c:v>0.50882739996380522</c:v>
                  </c:pt>
                  <c:pt idx="9">
                    <c:v>0.44204658324792984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'Sheet2 (3)'!$A$10:$A$21</c:f>
              <c:numCache>
                <c:formatCode>General</c:formatCode>
                <c:ptCount val="12"/>
                <c:pt idx="0">
                  <c:v>0</c:v>
                </c:pt>
                <c:pt idx="3">
                  <c:v>30</c:v>
                </c:pt>
                <c:pt idx="6">
                  <c:v>60</c:v>
                </c:pt>
                <c:pt idx="9">
                  <c:v>90</c:v>
                </c:pt>
              </c:numCache>
            </c:numRef>
          </c:cat>
          <c:val>
            <c:numRef>
              <c:f>'Sheet2 (3)'!$O$10:$O$21</c:f>
              <c:numCache>
                <c:formatCode>General</c:formatCode>
                <c:ptCount val="12"/>
                <c:pt idx="0" formatCode="0.00">
                  <c:v>11.999999999999991</c:v>
                </c:pt>
                <c:pt idx="3" formatCode="0.00">
                  <c:v>11.893722723745348</c:v>
                </c:pt>
                <c:pt idx="6" formatCode="0.00">
                  <c:v>11.577416194855601</c:v>
                </c:pt>
                <c:pt idx="9" formatCode="0.00">
                  <c:v>11.023494713272854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4-A946-8632-589C1F2A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97168"/>
        <c:axId val="2111968512"/>
      </c:barChart>
      <c:catAx>
        <c:axId val="17116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68512"/>
        <c:crosses val="autoZero"/>
        <c:auto val="1"/>
        <c:lblAlgn val="ctr"/>
        <c:lblOffset val="100"/>
        <c:noMultiLvlLbl val="0"/>
      </c:catAx>
      <c:valAx>
        <c:axId val="2111968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2432</xdr:colOff>
      <xdr:row>2</xdr:row>
      <xdr:rowOff>183984</xdr:rowOff>
    </xdr:from>
    <xdr:to>
      <xdr:col>19</xdr:col>
      <xdr:colOff>433126</xdr:colOff>
      <xdr:row>16</xdr:row>
      <xdr:rowOff>144227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DFD35-FF94-D36E-B2E2-51FFBA50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470848</xdr:colOff>
      <xdr:row>22</xdr:row>
      <xdr:rowOff>78260</xdr:rowOff>
    </xdr:from>
    <xdr:to>
      <xdr:col>13</xdr:col>
      <xdr:colOff>805607</xdr:colOff>
      <xdr:row>35</xdr:row>
      <xdr:rowOff>132987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1C0CA-1F68-5192-0F9C-4192A248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2432</xdr:colOff>
      <xdr:row>2</xdr:row>
      <xdr:rowOff>183984</xdr:rowOff>
    </xdr:from>
    <xdr:to>
      <xdr:col>25</xdr:col>
      <xdr:colOff>433126</xdr:colOff>
      <xdr:row>17</xdr:row>
      <xdr:rowOff>144227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FBA29-3171-7646-8DAF-DC846A6A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432534</xdr:colOff>
      <xdr:row>49</xdr:row>
      <xdr:rowOff>105221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DD14A8-A937-A940-947D-A3766326E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2432</xdr:colOff>
      <xdr:row>2</xdr:row>
      <xdr:rowOff>183984</xdr:rowOff>
    </xdr:from>
    <xdr:to>
      <xdr:col>25</xdr:col>
      <xdr:colOff>433126</xdr:colOff>
      <xdr:row>17</xdr:row>
      <xdr:rowOff>144227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BCB9A-6C94-384F-B69F-4E1AA47F9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432534</xdr:colOff>
      <xdr:row>49</xdr:row>
      <xdr:rowOff>105221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B72E4-36D6-C944-9620-608F116D6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E319-305F-1B47-9B3D-7AA79FAA7D12}">
  <dimension ref="A1:Z50"/>
  <sheetViews>
    <sheetView workbookViewId="0">
      <selection activeCell="I15" sqref="I15:I17"/>
    </sheetView>
  </sheetViews>
  <sheetFormatPr baseColWidth="10" defaultRowHeight="16" x14ac:dyDescent="0.2"/>
  <cols>
    <col min="1" max="1" width="20.1640625" bestFit="1" customWidth="1"/>
    <col min="9" max="9" width="12.1640625" bestFit="1" customWidth="1"/>
    <col min="16" max="16" width="42.33203125" bestFit="1" customWidth="1"/>
    <col min="17" max="17" width="22.6640625" customWidth="1"/>
    <col min="20" max="20" width="27.83203125" customWidth="1"/>
  </cols>
  <sheetData>
    <row r="1" spans="1:11" x14ac:dyDescent="0.2">
      <c r="A1" t="s">
        <v>3</v>
      </c>
    </row>
    <row r="2" spans="1:11" x14ac:dyDescent="0.2">
      <c r="A2" t="s">
        <v>4</v>
      </c>
      <c r="B2" s="9" t="s">
        <v>2</v>
      </c>
      <c r="C2" s="9"/>
      <c r="D2" s="9"/>
      <c r="E2" t="s">
        <v>0</v>
      </c>
    </row>
    <row r="3" spans="1:11" x14ac:dyDescent="0.2">
      <c r="A3" s="6">
        <v>0</v>
      </c>
      <c r="B3">
        <v>0.19</v>
      </c>
      <c r="C3">
        <v>0.14000000000000001</v>
      </c>
      <c r="D3">
        <v>0.17</v>
      </c>
      <c r="E3" s="6">
        <f>AVERAGE(B3:D4)</f>
        <v>0.16666666666666666</v>
      </c>
    </row>
    <row r="4" spans="1:11" x14ac:dyDescent="0.2">
      <c r="A4" s="6"/>
      <c r="B4">
        <v>0.18</v>
      </c>
      <c r="C4">
        <v>0.15</v>
      </c>
      <c r="D4">
        <v>0.17</v>
      </c>
      <c r="E4" s="6"/>
    </row>
    <row r="5" spans="1:11" x14ac:dyDescent="0.2">
      <c r="A5" s="6">
        <v>12</v>
      </c>
      <c r="B5">
        <v>0.96</v>
      </c>
      <c r="C5">
        <v>0.97</v>
      </c>
      <c r="D5">
        <v>0.99</v>
      </c>
      <c r="E5" s="6">
        <f>AVERAGE(B5:D7)</f>
        <v>0.96000000000000008</v>
      </c>
      <c r="G5" t="s">
        <v>5</v>
      </c>
      <c r="H5">
        <f>SLOPE(E3:E7,A3:A7)</f>
        <v>6.611111111111112E-2</v>
      </c>
    </row>
    <row r="6" spans="1:11" x14ac:dyDescent="0.2">
      <c r="A6" s="6"/>
      <c r="B6">
        <v>0.89999999999999991</v>
      </c>
      <c r="C6">
        <v>0.8899999999999999</v>
      </c>
      <c r="D6">
        <v>0.90999999999999992</v>
      </c>
      <c r="E6" s="6"/>
      <c r="G6" t="s">
        <v>6</v>
      </c>
      <c r="H6">
        <f>INTERCEPT(E3:E7,A3:A7)</f>
        <v>0.16666666666666663</v>
      </c>
    </row>
    <row r="7" spans="1:11" x14ac:dyDescent="0.2">
      <c r="A7" s="6"/>
      <c r="B7">
        <v>0.99</v>
      </c>
      <c r="C7">
        <v>1.02</v>
      </c>
      <c r="D7">
        <v>1.01</v>
      </c>
      <c r="E7" s="6"/>
    </row>
    <row r="8" spans="1:11" x14ac:dyDescent="0.2">
      <c r="A8" t="s">
        <v>1</v>
      </c>
      <c r="B8" s="9" t="s">
        <v>2</v>
      </c>
      <c r="C8" s="9"/>
      <c r="D8" s="9"/>
      <c r="E8" s="9" t="s">
        <v>7</v>
      </c>
      <c r="F8" s="9"/>
      <c r="G8" s="9"/>
      <c r="H8" t="s">
        <v>0</v>
      </c>
      <c r="I8" t="s">
        <v>8</v>
      </c>
      <c r="J8" t="s">
        <v>9</v>
      </c>
    </row>
    <row r="9" spans="1:11" x14ac:dyDescent="0.2">
      <c r="A9" s="6">
        <v>0</v>
      </c>
      <c r="B9">
        <v>0.96</v>
      </c>
      <c r="C9">
        <v>0.97</v>
      </c>
      <c r="D9">
        <v>0.99</v>
      </c>
      <c r="E9" s="1">
        <f t="shared" ref="E9:E11" si="0">(B9-$H$6)/$H$5</f>
        <v>11.999999999999998</v>
      </c>
      <c r="F9" s="1">
        <f t="shared" ref="F9:F12" si="1">(C9-$H$6)/$H$5</f>
        <v>12.151260504201678</v>
      </c>
      <c r="G9" s="1">
        <f t="shared" ref="G9:G12" si="2">(D9-$H$6)/$H$5</f>
        <v>12.45378151260504</v>
      </c>
      <c r="H9" s="1">
        <f t="shared" ref="H9:H11" si="3">AVERAGE(E9:G9)</f>
        <v>12.201680672268907</v>
      </c>
      <c r="I9" s="5">
        <f>AVERAGE(H9:H11)</f>
        <v>11.999999999999998</v>
      </c>
      <c r="J9" s="8">
        <f>STDEV(H9:H11)/SQRT(COUNT(H9:H11))</f>
        <v>0.47655283626076778</v>
      </c>
      <c r="K9" s="7">
        <f>(I9-$I$9)/$I$9</f>
        <v>0</v>
      </c>
    </row>
    <row r="10" spans="1:11" x14ac:dyDescent="0.2">
      <c r="A10" s="6"/>
      <c r="B10">
        <v>0.89999999999999991</v>
      </c>
      <c r="C10">
        <v>0.8899999999999999</v>
      </c>
      <c r="D10">
        <v>0.90999999999999992</v>
      </c>
      <c r="E10" s="1">
        <f t="shared" si="0"/>
        <v>11.092436974789914</v>
      </c>
      <c r="F10" s="1">
        <f t="shared" si="1"/>
        <v>10.941176470588232</v>
      </c>
      <c r="G10" s="1">
        <f t="shared" si="2"/>
        <v>11.243697478991594</v>
      </c>
      <c r="H10" s="1">
        <f t="shared" si="3"/>
        <v>11.092436974789912</v>
      </c>
      <c r="I10" s="6"/>
      <c r="J10" s="8"/>
      <c r="K10" s="7"/>
    </row>
    <row r="11" spans="1:11" x14ac:dyDescent="0.2">
      <c r="A11" s="6"/>
      <c r="B11">
        <v>0.99</v>
      </c>
      <c r="C11">
        <v>1.02</v>
      </c>
      <c r="D11">
        <v>1.01</v>
      </c>
      <c r="E11" s="1">
        <f t="shared" si="0"/>
        <v>12.45378151260504</v>
      </c>
      <c r="F11" s="1">
        <f t="shared" si="1"/>
        <v>12.907563025210083</v>
      </c>
      <c r="G11" s="1">
        <f t="shared" si="2"/>
        <v>12.756302521008402</v>
      </c>
      <c r="H11" s="1">
        <f t="shared" si="3"/>
        <v>12.705882352941174</v>
      </c>
      <c r="I11" s="6"/>
      <c r="J11" s="8"/>
      <c r="K11" s="7"/>
    </row>
    <row r="12" spans="1:11" x14ac:dyDescent="0.2">
      <c r="A12" s="6">
        <v>30</v>
      </c>
      <c r="B12">
        <v>1.0900000000000001</v>
      </c>
      <c r="C12">
        <v>1.03</v>
      </c>
      <c r="D12">
        <v>1.05</v>
      </c>
      <c r="E12" s="1">
        <f>(B12-$H$6)/$H$5</f>
        <v>13.966386554621849</v>
      </c>
      <c r="F12" s="1">
        <f t="shared" si="1"/>
        <v>13.058823529411764</v>
      </c>
      <c r="G12" s="1">
        <f t="shared" si="2"/>
        <v>13.361344537815125</v>
      </c>
      <c r="H12" s="1">
        <f>AVERAGE(E12:G12)</f>
        <v>13.46218487394958</v>
      </c>
      <c r="I12" s="5">
        <f>AVERAGE(H12:H14)</f>
        <v>12.369747899159663</v>
      </c>
      <c r="J12" s="8">
        <f>STDEV(H12:H14)/SQRT(COUNT(H12:H14))</f>
        <v>0.64064264042171237</v>
      </c>
      <c r="K12" s="7">
        <f>(I12-$I$9)/$I$9</f>
        <v>3.0812324929972032E-2</v>
      </c>
    </row>
    <row r="13" spans="1:11" x14ac:dyDescent="0.2">
      <c r="A13" s="6"/>
      <c r="B13">
        <v>1.01</v>
      </c>
      <c r="C13">
        <v>0.98</v>
      </c>
      <c r="D13">
        <v>0.97</v>
      </c>
      <c r="E13" s="1">
        <f t="shared" ref="E13:E25" si="4">(B13-$H$6)/$H$5</f>
        <v>12.756302521008402</v>
      </c>
      <c r="F13" s="1">
        <f t="shared" ref="F13:F25" si="5">(C13-$H$6)/$H$5</f>
        <v>12.30252100840336</v>
      </c>
      <c r="G13" s="1">
        <f t="shared" ref="G13:G19" si="6">(D13-$H$6)/$H$5</f>
        <v>12.151260504201678</v>
      </c>
      <c r="H13" s="1">
        <f t="shared" ref="H13:H25" si="7">AVERAGE(E13:G13)</f>
        <v>12.403361344537814</v>
      </c>
      <c r="I13" s="6"/>
      <c r="J13" s="8"/>
      <c r="K13" s="7"/>
    </row>
    <row r="14" spans="1:11" x14ac:dyDescent="0.2">
      <c r="A14" s="6"/>
      <c r="B14">
        <v>0.89999999999999991</v>
      </c>
      <c r="C14">
        <v>0.90999999999999992</v>
      </c>
      <c r="D14">
        <v>0.91999999999999993</v>
      </c>
      <c r="E14" s="1">
        <f t="shared" si="4"/>
        <v>11.092436974789914</v>
      </c>
      <c r="F14" s="1">
        <f t="shared" si="5"/>
        <v>11.243697478991594</v>
      </c>
      <c r="G14" s="1">
        <f t="shared" si="6"/>
        <v>11.394957983193276</v>
      </c>
      <c r="H14" s="1">
        <f t="shared" si="7"/>
        <v>11.243697478991594</v>
      </c>
      <c r="I14" s="6"/>
      <c r="J14" s="8"/>
      <c r="K14" s="7"/>
    </row>
    <row r="15" spans="1:11" x14ac:dyDescent="0.2">
      <c r="A15" s="6">
        <v>60</v>
      </c>
      <c r="B15">
        <v>0.89</v>
      </c>
      <c r="C15">
        <v>0.89</v>
      </c>
      <c r="D15">
        <v>0.89</v>
      </c>
      <c r="E15" s="1">
        <f t="shared" si="4"/>
        <v>10.941176470588234</v>
      </c>
      <c r="F15" s="1">
        <f t="shared" si="5"/>
        <v>10.941176470588234</v>
      </c>
      <c r="G15" s="1">
        <f t="shared" si="6"/>
        <v>10.941176470588234</v>
      </c>
      <c r="H15" s="1">
        <f t="shared" si="7"/>
        <v>10.941176470588234</v>
      </c>
      <c r="I15" s="5">
        <f t="shared" ref="I15" si="8">AVERAGE(H15:H17)</f>
        <v>11.445378151260504</v>
      </c>
      <c r="J15" s="8">
        <f t="shared" ref="J15" si="9">STDEV(H15:H17)/SQRT(COUNT(H15:H17))</f>
        <v>0.25377594740405912</v>
      </c>
      <c r="K15" s="7">
        <f>ABS(I15-$I$9)/$I$9</f>
        <v>4.6218487394957826E-2</v>
      </c>
    </row>
    <row r="16" spans="1:11" x14ac:dyDescent="0.2">
      <c r="A16" s="6"/>
      <c r="B16">
        <v>0.93</v>
      </c>
      <c r="C16">
        <v>0.93</v>
      </c>
      <c r="D16">
        <v>0.95</v>
      </c>
      <c r="E16" s="1">
        <f t="shared" si="4"/>
        <v>11.546218487394958</v>
      </c>
      <c r="F16" s="1">
        <f t="shared" si="5"/>
        <v>11.546218487394958</v>
      </c>
      <c r="G16" s="1">
        <f t="shared" si="6"/>
        <v>11.848739495798318</v>
      </c>
      <c r="H16" s="1">
        <f t="shared" si="7"/>
        <v>11.647058823529411</v>
      </c>
      <c r="I16" s="6"/>
      <c r="J16" s="8"/>
      <c r="K16" s="7"/>
    </row>
    <row r="17" spans="1:26" x14ac:dyDescent="0.2">
      <c r="A17" s="6"/>
      <c r="B17">
        <v>0.94</v>
      </c>
      <c r="C17">
        <v>0.94</v>
      </c>
      <c r="D17">
        <v>0.95</v>
      </c>
      <c r="E17" s="1">
        <f t="shared" si="4"/>
        <v>11.697478991596636</v>
      </c>
      <c r="F17" s="1">
        <f t="shared" si="5"/>
        <v>11.697478991596636</v>
      </c>
      <c r="G17" s="1">
        <f t="shared" si="6"/>
        <v>11.848739495798318</v>
      </c>
      <c r="H17" s="1">
        <f t="shared" si="7"/>
        <v>11.747899159663865</v>
      </c>
      <c r="I17" s="6"/>
      <c r="J17" s="8"/>
      <c r="K17" s="7"/>
    </row>
    <row r="18" spans="1:26" x14ac:dyDescent="0.2">
      <c r="A18" s="6">
        <v>90</v>
      </c>
      <c r="B18">
        <v>0.99</v>
      </c>
      <c r="C18">
        <v>0.98</v>
      </c>
      <c r="D18">
        <v>1.02</v>
      </c>
      <c r="E18" s="1">
        <f t="shared" si="4"/>
        <v>12.45378151260504</v>
      </c>
      <c r="F18" s="1">
        <f t="shared" si="5"/>
        <v>12.30252100840336</v>
      </c>
      <c r="G18" s="1">
        <f t="shared" si="6"/>
        <v>12.907563025210083</v>
      </c>
      <c r="H18" s="1">
        <f t="shared" si="7"/>
        <v>12.554621848739494</v>
      </c>
      <c r="I18" s="5">
        <f>AVERAGE(H18:H20)</f>
        <v>12.168067226890756</v>
      </c>
      <c r="J18" s="8">
        <f t="shared" ref="J18" si="10">STDEV(H18:H20)/SQRT(COUNT(H18:H20))</f>
        <v>0.25097789114400099</v>
      </c>
      <c r="K18" s="7">
        <f t="shared" ref="K18" si="11">(I18-$I$9)/$I$9</f>
        <v>1.400560224089646E-2</v>
      </c>
    </row>
    <row r="19" spans="1:26" x14ac:dyDescent="0.2">
      <c r="A19" s="6"/>
      <c r="B19">
        <v>0.93</v>
      </c>
      <c r="C19">
        <v>0.94</v>
      </c>
      <c r="D19">
        <v>0.95</v>
      </c>
      <c r="E19" s="1">
        <f t="shared" si="4"/>
        <v>11.546218487394958</v>
      </c>
      <c r="F19" s="1">
        <f t="shared" si="5"/>
        <v>11.697478991596636</v>
      </c>
      <c r="G19" s="1">
        <f t="shared" si="6"/>
        <v>11.848739495798318</v>
      </c>
      <c r="H19" s="1">
        <f t="shared" si="7"/>
        <v>11.697478991596638</v>
      </c>
      <c r="I19" s="6"/>
      <c r="J19" s="8"/>
      <c r="K19" s="7"/>
    </row>
    <row r="20" spans="1:26" x14ac:dyDescent="0.2">
      <c r="A20" s="6"/>
      <c r="B20">
        <v>0.97</v>
      </c>
      <c r="C20">
        <v>0.98</v>
      </c>
      <c r="D20">
        <v>0.98</v>
      </c>
      <c r="E20" s="1">
        <f t="shared" si="4"/>
        <v>12.151260504201678</v>
      </c>
      <c r="F20" s="1">
        <f t="shared" si="5"/>
        <v>12.30252100840336</v>
      </c>
      <c r="G20" s="1">
        <f t="shared" ref="G20:G25" si="12">(D20-$H$6)/$H$5</f>
        <v>12.30252100840336</v>
      </c>
      <c r="H20" s="1">
        <f t="shared" si="7"/>
        <v>12.252100840336134</v>
      </c>
      <c r="I20" s="6"/>
      <c r="J20" s="8"/>
      <c r="K20" s="7"/>
    </row>
    <row r="21" spans="1:26" x14ac:dyDescent="0.2">
      <c r="A21">
        <v>60</v>
      </c>
      <c r="B21">
        <v>1.08</v>
      </c>
      <c r="C21">
        <v>1.08</v>
      </c>
      <c r="D21">
        <v>1.0900000000000001</v>
      </c>
      <c r="E21" s="1">
        <f t="shared" si="4"/>
        <v>13.815126050420167</v>
      </c>
      <c r="F21" s="1">
        <f t="shared" si="5"/>
        <v>13.815126050420167</v>
      </c>
      <c r="G21" s="1">
        <f t="shared" si="12"/>
        <v>13.966386554621849</v>
      </c>
      <c r="H21" s="1">
        <f t="shared" si="7"/>
        <v>13.865546218487395</v>
      </c>
    </row>
    <row r="22" spans="1:26" x14ac:dyDescent="0.2">
      <c r="A22">
        <v>30</v>
      </c>
      <c r="B22">
        <v>1.07</v>
      </c>
      <c r="C22">
        <v>1.07</v>
      </c>
      <c r="D22">
        <v>1.07</v>
      </c>
      <c r="E22" s="1">
        <f t="shared" si="4"/>
        <v>13.663865546218487</v>
      </c>
      <c r="F22" s="1">
        <f t="shared" si="5"/>
        <v>13.663865546218487</v>
      </c>
      <c r="G22" s="1">
        <f t="shared" si="12"/>
        <v>13.663865546218487</v>
      </c>
      <c r="H22" s="1">
        <f t="shared" si="7"/>
        <v>13.663865546218487</v>
      </c>
    </row>
    <row r="23" spans="1:26" x14ac:dyDescent="0.2">
      <c r="A23">
        <v>60</v>
      </c>
      <c r="B23">
        <v>0.88</v>
      </c>
      <c r="C23">
        <v>0.89</v>
      </c>
      <c r="D23">
        <v>0.89</v>
      </c>
      <c r="E23" s="1">
        <f t="shared" si="4"/>
        <v>10.789915966386554</v>
      </c>
      <c r="F23" s="1">
        <f t="shared" si="5"/>
        <v>10.941176470588234</v>
      </c>
      <c r="G23" s="1">
        <f t="shared" si="12"/>
        <v>10.941176470588234</v>
      </c>
      <c r="H23" s="1">
        <f t="shared" si="7"/>
        <v>10.890756302521007</v>
      </c>
      <c r="P23" t="s">
        <v>10</v>
      </c>
      <c r="T23" t="s">
        <v>10</v>
      </c>
      <c r="X23" t="s">
        <v>10</v>
      </c>
    </row>
    <row r="24" spans="1:26" ht="17" thickBot="1" x14ac:dyDescent="0.25">
      <c r="A24">
        <v>90</v>
      </c>
      <c r="B24">
        <v>0.93</v>
      </c>
      <c r="C24">
        <v>0.94</v>
      </c>
      <c r="D24">
        <v>0.95</v>
      </c>
      <c r="E24" s="1">
        <f t="shared" si="4"/>
        <v>11.546218487394958</v>
      </c>
      <c r="F24" s="1">
        <f t="shared" si="5"/>
        <v>11.697478991596636</v>
      </c>
      <c r="G24" s="1">
        <f t="shared" si="12"/>
        <v>11.848739495798318</v>
      </c>
      <c r="H24" s="1">
        <f t="shared" si="7"/>
        <v>11.697478991596638</v>
      </c>
    </row>
    <row r="25" spans="1:26" x14ac:dyDescent="0.2">
      <c r="A25">
        <v>60</v>
      </c>
      <c r="B25">
        <v>0.92</v>
      </c>
      <c r="C25">
        <v>0.93</v>
      </c>
      <c r="D25">
        <v>0.93</v>
      </c>
      <c r="E25" s="1">
        <f t="shared" si="4"/>
        <v>11.394957983193278</v>
      </c>
      <c r="F25" s="1">
        <f t="shared" si="5"/>
        <v>11.546218487394958</v>
      </c>
      <c r="G25" s="1">
        <f t="shared" si="12"/>
        <v>11.546218487394958</v>
      </c>
      <c r="H25" s="1">
        <f t="shared" si="7"/>
        <v>11.495798319327731</v>
      </c>
      <c r="P25" s="3"/>
      <c r="Q25" s="3" t="s">
        <v>11</v>
      </c>
      <c r="R25" s="3" t="s">
        <v>12</v>
      </c>
      <c r="T25" s="3"/>
      <c r="U25" s="3" t="s">
        <v>11</v>
      </c>
      <c r="V25" s="3" t="s">
        <v>12</v>
      </c>
      <c r="X25" s="3"/>
      <c r="Y25" s="3" t="s">
        <v>11</v>
      </c>
      <c r="Z25" s="3" t="s">
        <v>12</v>
      </c>
    </row>
    <row r="26" spans="1:26" x14ac:dyDescent="0.2">
      <c r="P26" t="s">
        <v>13</v>
      </c>
      <c r="Q26">
        <v>11.999999999999998</v>
      </c>
      <c r="R26">
        <v>12.369747899159663</v>
      </c>
      <c r="T26" t="s">
        <v>13</v>
      </c>
      <c r="U26">
        <v>11.999999999999998</v>
      </c>
      <c r="V26">
        <v>11.445378151260504</v>
      </c>
      <c r="X26" t="s">
        <v>13</v>
      </c>
      <c r="Y26">
        <v>11.999999999999998</v>
      </c>
      <c r="Z26">
        <v>12.168067226890756</v>
      </c>
    </row>
    <row r="27" spans="1:26" x14ac:dyDescent="0.2">
      <c r="P27" t="s">
        <v>14</v>
      </c>
      <c r="Q27">
        <v>0.68130781724454648</v>
      </c>
      <c r="R27">
        <v>1.2312689781795103</v>
      </c>
      <c r="T27" t="s">
        <v>14</v>
      </c>
      <c r="U27">
        <v>0.68130781724454648</v>
      </c>
      <c r="V27">
        <v>0.19320669444248328</v>
      </c>
      <c r="X27" t="s">
        <v>14</v>
      </c>
      <c r="Y27">
        <v>0.68130781724454648</v>
      </c>
      <c r="Z27">
        <v>0.18896970552927003</v>
      </c>
    </row>
    <row r="28" spans="1:26" x14ac:dyDescent="0.2">
      <c r="P28" t="s">
        <v>15</v>
      </c>
      <c r="Q28">
        <v>3</v>
      </c>
      <c r="R28">
        <v>3</v>
      </c>
      <c r="T28" t="s">
        <v>15</v>
      </c>
      <c r="U28">
        <v>3</v>
      </c>
      <c r="V28">
        <v>3</v>
      </c>
      <c r="X28" t="s">
        <v>15</v>
      </c>
      <c r="Y28">
        <v>3</v>
      </c>
      <c r="Z28">
        <v>3</v>
      </c>
    </row>
    <row r="29" spans="1:26" x14ac:dyDescent="0.2">
      <c r="P29" t="s">
        <v>16</v>
      </c>
      <c r="Q29">
        <v>0</v>
      </c>
      <c r="T29" t="s">
        <v>16</v>
      </c>
      <c r="U29">
        <v>0</v>
      </c>
      <c r="X29" t="s">
        <v>16</v>
      </c>
      <c r="Y29">
        <v>0</v>
      </c>
    </row>
    <row r="30" spans="1:26" x14ac:dyDescent="0.2">
      <c r="P30" t="s">
        <v>17</v>
      </c>
      <c r="Q30">
        <v>4</v>
      </c>
      <c r="T30" t="s">
        <v>17</v>
      </c>
      <c r="U30">
        <v>3</v>
      </c>
      <c r="X30" t="s">
        <v>17</v>
      </c>
      <c r="Y30">
        <v>3</v>
      </c>
    </row>
    <row r="31" spans="1:26" x14ac:dyDescent="0.2">
      <c r="P31" t="s">
        <v>18</v>
      </c>
      <c r="Q31">
        <v>-0.4630809347715259</v>
      </c>
      <c r="T31" t="s">
        <v>18</v>
      </c>
      <c r="U31">
        <v>1.0272451305017343</v>
      </c>
      <c r="X31" t="s">
        <v>18</v>
      </c>
      <c r="Y31">
        <v>-0.31204323970715026</v>
      </c>
    </row>
    <row r="32" spans="1:26" x14ac:dyDescent="0.2">
      <c r="P32" t="s">
        <v>19</v>
      </c>
      <c r="Q32">
        <v>0.33368984921673495</v>
      </c>
      <c r="T32" t="s">
        <v>19</v>
      </c>
      <c r="U32">
        <v>0.18994460303199753</v>
      </c>
      <c r="X32" t="s">
        <v>19</v>
      </c>
      <c r="Y32">
        <v>0.38771908687199153</v>
      </c>
    </row>
    <row r="33" spans="16:26" x14ac:dyDescent="0.2">
      <c r="P33" t="s">
        <v>20</v>
      </c>
      <c r="Q33">
        <v>2.1318467863266499</v>
      </c>
      <c r="T33" t="s">
        <v>20</v>
      </c>
      <c r="U33">
        <v>2.3533634348018233</v>
      </c>
      <c r="X33" t="s">
        <v>20</v>
      </c>
      <c r="Y33">
        <v>2.3533634348018233</v>
      </c>
    </row>
    <row r="34" spans="16:26" x14ac:dyDescent="0.2">
      <c r="P34" t="s">
        <v>21</v>
      </c>
      <c r="Q34">
        <v>0.66737969843346989</v>
      </c>
      <c r="T34" t="s">
        <v>21</v>
      </c>
      <c r="U34">
        <v>0.37988920606399507</v>
      </c>
      <c r="X34" t="s">
        <v>21</v>
      </c>
      <c r="Y34">
        <v>0.77543817374398305</v>
      </c>
    </row>
    <row r="35" spans="16:26" ht="17" thickBot="1" x14ac:dyDescent="0.25">
      <c r="P35" s="2" t="s">
        <v>22</v>
      </c>
      <c r="Q35" s="2">
        <v>2.7764451051977934</v>
      </c>
      <c r="R35" s="2"/>
      <c r="T35" s="2" t="s">
        <v>22</v>
      </c>
      <c r="U35" s="2">
        <v>3.1824463052837091</v>
      </c>
      <c r="V35" s="2"/>
      <c r="X35" s="2" t="s">
        <v>22</v>
      </c>
      <c r="Y35" s="2">
        <v>3.1824463052837091</v>
      </c>
      <c r="Z35" s="2"/>
    </row>
    <row r="38" spans="16:26" x14ac:dyDescent="0.2">
      <c r="P38" t="s">
        <v>10</v>
      </c>
    </row>
    <row r="39" spans="16:26" ht="17" thickBot="1" x14ac:dyDescent="0.25"/>
    <row r="40" spans="16:26" x14ac:dyDescent="0.2">
      <c r="P40" s="3"/>
      <c r="Q40" s="3" t="s">
        <v>11</v>
      </c>
      <c r="R40" s="3" t="s">
        <v>12</v>
      </c>
    </row>
    <row r="41" spans="16:26" x14ac:dyDescent="0.2">
      <c r="P41" t="s">
        <v>13</v>
      </c>
      <c r="Q41">
        <v>11.999999999999998</v>
      </c>
      <c r="R41">
        <v>12.168067226890756</v>
      </c>
    </row>
    <row r="42" spans="16:26" x14ac:dyDescent="0.2">
      <c r="P42" t="s">
        <v>14</v>
      </c>
      <c r="Q42">
        <v>0.68130781724454648</v>
      </c>
      <c r="R42">
        <v>0.18896970552927003</v>
      </c>
    </row>
    <row r="43" spans="16:26" x14ac:dyDescent="0.2">
      <c r="P43" t="s">
        <v>15</v>
      </c>
      <c r="Q43">
        <v>3</v>
      </c>
      <c r="R43">
        <v>3</v>
      </c>
    </row>
    <row r="44" spans="16:26" x14ac:dyDescent="0.2">
      <c r="P44" t="s">
        <v>16</v>
      </c>
      <c r="Q44">
        <v>0</v>
      </c>
    </row>
    <row r="45" spans="16:26" x14ac:dyDescent="0.2">
      <c r="P45" t="s">
        <v>17</v>
      </c>
      <c r="Q45">
        <v>3</v>
      </c>
    </row>
    <row r="46" spans="16:26" x14ac:dyDescent="0.2">
      <c r="P46" t="s">
        <v>18</v>
      </c>
      <c r="Q46">
        <v>-0.31204323970715026</v>
      </c>
    </row>
    <row r="47" spans="16:26" x14ac:dyDescent="0.2">
      <c r="P47" t="s">
        <v>19</v>
      </c>
      <c r="Q47">
        <v>0.38771908687199153</v>
      </c>
    </row>
    <row r="48" spans="16:26" x14ac:dyDescent="0.2">
      <c r="P48" t="s">
        <v>20</v>
      </c>
      <c r="Q48">
        <v>2.3533634348018233</v>
      </c>
    </row>
    <row r="49" spans="16:18" x14ac:dyDescent="0.2">
      <c r="P49" t="s">
        <v>21</v>
      </c>
      <c r="Q49">
        <v>0.77543817374398305</v>
      </c>
    </row>
    <row r="50" spans="16:18" ht="17" thickBot="1" x14ac:dyDescent="0.25">
      <c r="P50" s="2" t="s">
        <v>22</v>
      </c>
      <c r="Q50" s="2">
        <v>3.1824463052837091</v>
      </c>
      <c r="R50" s="2"/>
    </row>
  </sheetData>
  <mergeCells count="23">
    <mergeCell ref="A9:A11"/>
    <mergeCell ref="A12:A14"/>
    <mergeCell ref="A15:A17"/>
    <mergeCell ref="A18:A20"/>
    <mergeCell ref="B8:D8"/>
    <mergeCell ref="B2:D2"/>
    <mergeCell ref="A5:A7"/>
    <mergeCell ref="E3:E4"/>
    <mergeCell ref="E5:E7"/>
    <mergeCell ref="E8:G8"/>
    <mergeCell ref="A3:A4"/>
    <mergeCell ref="I9:I11"/>
    <mergeCell ref="K12:K14"/>
    <mergeCell ref="K15:K17"/>
    <mergeCell ref="K18:K20"/>
    <mergeCell ref="I12:I14"/>
    <mergeCell ref="I15:I17"/>
    <mergeCell ref="I18:I20"/>
    <mergeCell ref="J12:J14"/>
    <mergeCell ref="J15:J17"/>
    <mergeCell ref="J18:J20"/>
    <mergeCell ref="J9:J11"/>
    <mergeCell ref="K9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5C93-F9BA-AC46-9282-0CDEED4B4518}">
  <dimension ref="A1:AF50"/>
  <sheetViews>
    <sheetView topLeftCell="K1" zoomScale="125" workbookViewId="0">
      <selection activeCell="P10" sqref="P10:P12"/>
    </sheetView>
  </sheetViews>
  <sheetFormatPr baseColWidth="10" defaultRowHeight="16" x14ac:dyDescent="0.2"/>
  <cols>
    <col min="1" max="1" width="20.1640625" bestFit="1" customWidth="1"/>
    <col min="6" max="6" width="12" bestFit="1" customWidth="1"/>
    <col min="15" max="15" width="12.1640625" bestFit="1" customWidth="1"/>
    <col min="22" max="22" width="42.33203125" bestFit="1" customWidth="1"/>
    <col min="23" max="23" width="22.6640625" customWidth="1"/>
    <col min="26" max="26" width="27.83203125" customWidth="1"/>
  </cols>
  <sheetData>
    <row r="1" spans="1:17" x14ac:dyDescent="0.2">
      <c r="A1" t="s">
        <v>3</v>
      </c>
    </row>
    <row r="2" spans="1:17" x14ac:dyDescent="0.2">
      <c r="A2" t="s">
        <v>4</v>
      </c>
      <c r="B2" s="9" t="s">
        <v>2</v>
      </c>
      <c r="C2" s="9"/>
      <c r="D2" s="9"/>
      <c r="E2" s="9"/>
      <c r="F2" s="9" t="s">
        <v>23</v>
      </c>
      <c r="G2" s="9"/>
      <c r="H2" s="9"/>
      <c r="I2" s="9"/>
      <c r="J2" t="s">
        <v>0</v>
      </c>
    </row>
    <row r="3" spans="1:17" x14ac:dyDescent="0.2">
      <c r="A3" s="6">
        <v>0</v>
      </c>
      <c r="B3">
        <v>1053</v>
      </c>
      <c r="C3">
        <v>1032</v>
      </c>
      <c r="D3">
        <v>1074</v>
      </c>
      <c r="E3">
        <v>1096</v>
      </c>
      <c r="F3" s="4">
        <f>LN(B3)</f>
        <v>6.9593985121339754</v>
      </c>
      <c r="G3" s="4">
        <f t="shared" ref="G3:I3" si="0">LN(C3)</f>
        <v>6.9392539460415081</v>
      </c>
      <c r="H3" s="4">
        <f t="shared" si="0"/>
        <v>6.9791452750688103</v>
      </c>
      <c r="I3" s="4">
        <f t="shared" si="0"/>
        <v>6.9994224675079613</v>
      </c>
      <c r="J3" s="8">
        <f>AVERAGE(F3:I5)</f>
        <v>6.9796254792234969</v>
      </c>
    </row>
    <row r="4" spans="1:17" x14ac:dyDescent="0.2">
      <c r="A4" s="6"/>
      <c r="B4">
        <v>1056</v>
      </c>
      <c r="C4">
        <v>1092</v>
      </c>
      <c r="D4">
        <v>1060</v>
      </c>
      <c r="E4">
        <v>1052</v>
      </c>
      <c r="F4" s="4">
        <f t="shared" ref="F4:F8" si="1">LN(B4)</f>
        <v>6.9622434642662068</v>
      </c>
      <c r="G4" s="4">
        <f t="shared" ref="G4:G7" si="2">LN(C4)</f>
        <v>6.9957661563048505</v>
      </c>
      <c r="H4" s="4">
        <f t="shared" ref="H4:H8" si="3">LN(D4)</f>
        <v>6.9660241871061128</v>
      </c>
      <c r="I4" s="4">
        <f t="shared" ref="I4:I8" si="4">LN(E4)</f>
        <v>6.9584483932976555</v>
      </c>
      <c r="J4" s="6"/>
    </row>
    <row r="5" spans="1:17" x14ac:dyDescent="0.2">
      <c r="A5" s="6"/>
      <c r="B5">
        <v>1093</v>
      </c>
      <c r="C5">
        <v>1099</v>
      </c>
      <c r="D5">
        <v>1087</v>
      </c>
      <c r="E5">
        <v>1103</v>
      </c>
      <c r="F5" s="4">
        <f t="shared" si="1"/>
        <v>6.9966814881765389</v>
      </c>
      <c r="G5" s="4">
        <f t="shared" si="2"/>
        <v>7.0021559544036212</v>
      </c>
      <c r="H5" s="4">
        <f t="shared" si="3"/>
        <v>6.9911768871212097</v>
      </c>
      <c r="I5" s="4">
        <f t="shared" si="4"/>
        <v>7.0057890192535028</v>
      </c>
      <c r="J5" s="6"/>
    </row>
    <row r="6" spans="1:17" x14ac:dyDescent="0.2">
      <c r="A6" s="6">
        <v>12</v>
      </c>
      <c r="B6">
        <v>877</v>
      </c>
      <c r="C6">
        <v>911</v>
      </c>
      <c r="E6">
        <v>912</v>
      </c>
      <c r="F6" s="4">
        <f t="shared" si="1"/>
        <v>6.776506992372183</v>
      </c>
      <c r="G6" s="4">
        <f t="shared" si="2"/>
        <v>6.8145428972599582</v>
      </c>
      <c r="H6" s="4"/>
      <c r="I6" s="4">
        <f t="shared" si="4"/>
        <v>6.815639990074331</v>
      </c>
      <c r="J6" s="8">
        <f>AVERAGE(F6:I8)</f>
        <v>6.7377754116888759</v>
      </c>
      <c r="M6" t="s">
        <v>5</v>
      </c>
      <c r="N6">
        <f>SLOPE(J3:J8,A3:A8)</f>
        <v>-2.0154172294551742E-2</v>
      </c>
    </row>
    <row r="7" spans="1:17" x14ac:dyDescent="0.2">
      <c r="A7" s="6"/>
      <c r="C7">
        <v>833</v>
      </c>
      <c r="D7">
        <v>782</v>
      </c>
      <c r="E7">
        <v>787</v>
      </c>
      <c r="F7" s="4"/>
      <c r="G7" s="4">
        <f t="shared" si="2"/>
        <v>6.7250336421668431</v>
      </c>
      <c r="H7" s="4">
        <f t="shared" si="3"/>
        <v>6.6618547405453112</v>
      </c>
      <c r="I7" s="4">
        <f t="shared" si="4"/>
        <v>6.6682282484174031</v>
      </c>
      <c r="J7" s="6"/>
      <c r="M7" t="s">
        <v>6</v>
      </c>
      <c r="N7">
        <f>INTERCEPT(J3:J8,A3:A8)</f>
        <v>6.9796254792234969</v>
      </c>
    </row>
    <row r="8" spans="1:17" x14ac:dyDescent="0.2">
      <c r="A8" s="6"/>
      <c r="B8">
        <v>812</v>
      </c>
      <c r="C8">
        <v>809</v>
      </c>
      <c r="D8">
        <v>844</v>
      </c>
      <c r="E8">
        <v>846</v>
      </c>
      <c r="F8" s="4">
        <f t="shared" si="1"/>
        <v>6.6995003401616779</v>
      </c>
      <c r="G8" s="4"/>
      <c r="H8" s="4">
        <f t="shared" si="3"/>
        <v>6.7381524945959574</v>
      </c>
      <c r="I8" s="4">
        <f t="shared" si="4"/>
        <v>6.7405193596062229</v>
      </c>
      <c r="J8" s="6"/>
    </row>
    <row r="9" spans="1:17" x14ac:dyDescent="0.2">
      <c r="A9" t="s">
        <v>1</v>
      </c>
      <c r="B9" s="9" t="s">
        <v>2</v>
      </c>
      <c r="C9" s="9"/>
      <c r="D9" s="9"/>
      <c r="E9" s="9"/>
      <c r="F9" s="9" t="s">
        <v>23</v>
      </c>
      <c r="G9" s="9"/>
      <c r="H9" s="9"/>
      <c r="I9" s="9"/>
      <c r="J9" s="9" t="s">
        <v>7</v>
      </c>
      <c r="K9" s="9"/>
      <c r="L9" s="9"/>
      <c r="M9" s="9"/>
      <c r="N9" t="s">
        <v>0</v>
      </c>
      <c r="O9" t="s">
        <v>8</v>
      </c>
      <c r="P9" t="s">
        <v>9</v>
      </c>
    </row>
    <row r="10" spans="1:17" x14ac:dyDescent="0.2">
      <c r="A10" s="6">
        <v>0</v>
      </c>
      <c r="B10">
        <v>877</v>
      </c>
      <c r="C10">
        <v>911</v>
      </c>
      <c r="E10">
        <v>912</v>
      </c>
      <c r="F10" s="4">
        <f>LN(B10)</f>
        <v>6.776506992372183</v>
      </c>
      <c r="G10" s="4">
        <f t="shared" ref="G10" si="5">LN(C10)</f>
        <v>6.8145428972599582</v>
      </c>
      <c r="H10" s="4"/>
      <c r="I10" s="4">
        <f t="shared" ref="I10" si="6">LN(E10)</f>
        <v>6.815639990074331</v>
      </c>
      <c r="J10" s="1">
        <f t="shared" ref="J10:J20" si="7">(F10-$N$7)/$N$6</f>
        <v>10.07823511096125</v>
      </c>
      <c r="K10" s="1">
        <f t="shared" ref="K10:K20" si="8">(G10-$N$7)/$N$6</f>
        <v>8.1909879280016504</v>
      </c>
      <c r="L10" s="1"/>
      <c r="M10" s="1">
        <f t="shared" ref="M10" si="9">(I10-$N$7)/$N$6</f>
        <v>8.1365529058961119</v>
      </c>
      <c r="N10" s="1">
        <f t="shared" ref="N10:N12" si="10">AVERAGE(J10:M10)</f>
        <v>8.801925314953003</v>
      </c>
      <c r="O10" s="5">
        <f>AVERAGE(N10:N12)</f>
        <v>12.125112559906386</v>
      </c>
      <c r="P10" s="8">
        <f>STDEV(N10:N12)/SQRT(COUNT(N10:N12))</f>
        <v>1.7293059010821421</v>
      </c>
      <c r="Q10" s="7">
        <f>(O10-$O$10)/$O$10</f>
        <v>0</v>
      </c>
    </row>
    <row r="11" spans="1:17" x14ac:dyDescent="0.2">
      <c r="A11" s="6"/>
      <c r="C11">
        <v>833</v>
      </c>
      <c r="D11">
        <v>782</v>
      </c>
      <c r="E11">
        <v>787</v>
      </c>
      <c r="F11" s="4"/>
      <c r="G11" s="4">
        <f t="shared" ref="G11:I11" si="11">LN(C11)</f>
        <v>6.7250336421668431</v>
      </c>
      <c r="H11" s="4">
        <f t="shared" si="11"/>
        <v>6.6618547405453112</v>
      </c>
      <c r="I11" s="4">
        <f t="shared" si="11"/>
        <v>6.6682282484174031</v>
      </c>
      <c r="J11" s="1"/>
      <c r="K11" s="1">
        <f t="shared" si="8"/>
        <v>12.632214974438684</v>
      </c>
      <c r="L11" s="1">
        <f t="shared" ref="L11:L20" si="12">(H11-$N$7)/$N$6</f>
        <v>15.76699524217565</v>
      </c>
      <c r="M11" s="1">
        <f t="shared" ref="M11:M21" si="13">(I11-$N$7)/$N$6</f>
        <v>15.450757602696164</v>
      </c>
      <c r="N11" s="1">
        <f t="shared" si="10"/>
        <v>14.616655939770167</v>
      </c>
      <c r="O11" s="6"/>
      <c r="P11" s="8"/>
      <c r="Q11" s="7"/>
    </row>
    <row r="12" spans="1:17" x14ac:dyDescent="0.2">
      <c r="A12" s="6"/>
      <c r="B12">
        <v>812</v>
      </c>
      <c r="C12">
        <v>809</v>
      </c>
      <c r="D12">
        <v>844</v>
      </c>
      <c r="E12">
        <v>846</v>
      </c>
      <c r="F12" s="4">
        <f t="shared" ref="F12:F21" si="14">LN(B12)</f>
        <v>6.6995003401616779</v>
      </c>
      <c r="G12" s="4">
        <f t="shared" ref="G12:G21" si="15">LN(C12)</f>
        <v>6.6957989170584913</v>
      </c>
      <c r="H12" s="4">
        <f t="shared" ref="H12:H21" si="16">LN(D12)</f>
        <v>6.7381524945959574</v>
      </c>
      <c r="I12" s="4">
        <f t="shared" ref="I12:I21" si="17">LN(E12)</f>
        <v>6.7405193596062229</v>
      </c>
      <c r="J12" s="1">
        <f t="shared" si="7"/>
        <v>13.899114037917839</v>
      </c>
      <c r="K12" s="1">
        <f t="shared" si="8"/>
        <v>14.082769464153689</v>
      </c>
      <c r="L12" s="1">
        <f t="shared" si="12"/>
        <v>11.981290082193878</v>
      </c>
      <c r="M12" s="1">
        <f t="shared" si="13"/>
        <v>11.863852115718553</v>
      </c>
      <c r="N12" s="1">
        <f t="shared" si="10"/>
        <v>12.956756424995989</v>
      </c>
      <c r="O12" s="6"/>
      <c r="P12" s="8"/>
      <c r="Q12" s="7"/>
    </row>
    <row r="13" spans="1:17" x14ac:dyDescent="0.2">
      <c r="A13" s="6">
        <v>30</v>
      </c>
      <c r="B13">
        <v>828</v>
      </c>
      <c r="C13">
        <v>829</v>
      </c>
      <c r="D13">
        <v>857</v>
      </c>
      <c r="E13">
        <v>863</v>
      </c>
      <c r="F13" s="4">
        <f t="shared" si="14"/>
        <v>6.7190131543852596</v>
      </c>
      <c r="G13" s="4">
        <f t="shared" si="15"/>
        <v>6.7202201551352951</v>
      </c>
      <c r="H13" s="4">
        <f t="shared" si="16"/>
        <v>6.75343791859778</v>
      </c>
      <c r="I13" s="4">
        <f t="shared" si="17"/>
        <v>6.7604146910834277</v>
      </c>
      <c r="J13" s="1">
        <f t="shared" si="7"/>
        <v>12.930936633338614</v>
      </c>
      <c r="K13" s="1">
        <f t="shared" si="8"/>
        <v>12.871048252292976</v>
      </c>
      <c r="L13" s="1">
        <f t="shared" si="12"/>
        <v>11.222865286651437</v>
      </c>
      <c r="M13" s="1">
        <f t="shared" si="13"/>
        <v>10.876695154547635</v>
      </c>
      <c r="N13" s="1">
        <f t="shared" ref="N13:N21" si="18">AVERAGE(J13:M13)</f>
        <v>11.975386331707664</v>
      </c>
      <c r="O13" s="5">
        <f>AVERAGE(N13:N15)</f>
        <v>12.998000372023375</v>
      </c>
      <c r="P13" s="8">
        <f>STDEV(N13:N15)/SQRT(COUNT(N13:N15))</f>
        <v>0.56723521632366247</v>
      </c>
      <c r="Q13" s="7">
        <f>(O13-$O$10)/$O$10</f>
        <v>7.1990079086220751E-2</v>
      </c>
    </row>
    <row r="14" spans="1:17" x14ac:dyDescent="0.2">
      <c r="A14" s="6"/>
      <c r="B14">
        <v>804</v>
      </c>
      <c r="C14">
        <v>779</v>
      </c>
      <c r="D14">
        <v>791</v>
      </c>
      <c r="E14">
        <v>875</v>
      </c>
      <c r="F14" s="4">
        <f t="shared" si="14"/>
        <v>6.6895992691789665</v>
      </c>
      <c r="G14" s="4">
        <f t="shared" si="15"/>
        <v>6.6580110458707482</v>
      </c>
      <c r="H14" s="4">
        <f t="shared" si="16"/>
        <v>6.6732979677676543</v>
      </c>
      <c r="I14" s="4">
        <f t="shared" si="17"/>
        <v>6.7742238863576141</v>
      </c>
      <c r="J14" s="1">
        <f t="shared" si="7"/>
        <v>14.39038060237943</v>
      </c>
      <c r="K14" s="1">
        <f t="shared" si="8"/>
        <v>15.957709830618564</v>
      </c>
      <c r="L14" s="1">
        <f t="shared" si="12"/>
        <v>15.199210713240346</v>
      </c>
      <c r="M14" s="1">
        <f t="shared" si="13"/>
        <v>10.191517163987369</v>
      </c>
      <c r="N14" s="1">
        <f t="shared" si="18"/>
        <v>13.934704577556428</v>
      </c>
      <c r="O14" s="6"/>
      <c r="P14" s="8"/>
      <c r="Q14" s="7"/>
    </row>
    <row r="15" spans="1:17" x14ac:dyDescent="0.2">
      <c r="A15" s="6"/>
      <c r="B15">
        <v>809</v>
      </c>
      <c r="C15">
        <v>796</v>
      </c>
      <c r="D15">
        <v>876</v>
      </c>
      <c r="E15">
        <v>823</v>
      </c>
      <c r="F15" s="4">
        <f t="shared" si="14"/>
        <v>6.6957989170584913</v>
      </c>
      <c r="G15" s="4">
        <f t="shared" si="15"/>
        <v>6.6795991858443831</v>
      </c>
      <c r="H15" s="4">
        <f t="shared" si="16"/>
        <v>6.7753660909363917</v>
      </c>
      <c r="I15" s="4">
        <f t="shared" si="17"/>
        <v>6.7129562006770698</v>
      </c>
      <c r="J15" s="1">
        <f t="shared" si="7"/>
        <v>14.082769464153689</v>
      </c>
      <c r="K15" s="1">
        <f t="shared" si="8"/>
        <v>14.886559913959831</v>
      </c>
      <c r="L15" s="1">
        <f t="shared" si="12"/>
        <v>10.134843808114232</v>
      </c>
      <c r="M15" s="1">
        <f t="shared" si="13"/>
        <v>13.231467640996376</v>
      </c>
      <c r="N15" s="1">
        <f t="shared" si="18"/>
        <v>13.083910206806033</v>
      </c>
      <c r="O15" s="6"/>
      <c r="P15" s="8"/>
      <c r="Q15" s="7"/>
    </row>
    <row r="16" spans="1:17" x14ac:dyDescent="0.2">
      <c r="A16" s="6">
        <v>60</v>
      </c>
      <c r="B16">
        <v>886</v>
      </c>
      <c r="C16">
        <v>928</v>
      </c>
      <c r="D16">
        <v>916</v>
      </c>
      <c r="E16">
        <v>910</v>
      </c>
      <c r="F16" s="4">
        <f t="shared" si="14"/>
        <v>6.7867169506050811</v>
      </c>
      <c r="G16" s="4">
        <f t="shared" si="15"/>
        <v>6.8330317327862007</v>
      </c>
      <c r="H16" s="4">
        <f t="shared" si="16"/>
        <v>6.8200163646741299</v>
      </c>
      <c r="I16" s="4">
        <f t="shared" si="17"/>
        <v>6.8134445995108956</v>
      </c>
      <c r="J16" s="1">
        <f t="shared" si="7"/>
        <v>9.5716423279047067</v>
      </c>
      <c r="K16" s="1">
        <f t="shared" si="8"/>
        <v>7.2736178045339379</v>
      </c>
      <c r="L16" s="1">
        <f t="shared" si="12"/>
        <v>7.9194080618490084</v>
      </c>
      <c r="M16" s="1">
        <f t="shared" si="13"/>
        <v>8.2454827359754539</v>
      </c>
      <c r="N16" s="1">
        <f t="shared" si="18"/>
        <v>8.2525377325657772</v>
      </c>
      <c r="O16" s="5">
        <f t="shared" ref="O16" si="19">AVERAGE(N16:N18)</f>
        <v>10.386706564397054</v>
      </c>
      <c r="P16" s="8">
        <f t="shared" ref="P16" si="20">STDEV(N16:N18)/SQRT(COUNT(N16:N18))</f>
        <v>1.2734317016384875</v>
      </c>
      <c r="Q16" s="7">
        <f>ABS(O16-$O$10)/$O$10</f>
        <v>0.14337235938391599</v>
      </c>
    </row>
    <row r="17" spans="1:32" x14ac:dyDescent="0.2">
      <c r="A17" s="6"/>
      <c r="B17">
        <v>935</v>
      </c>
      <c r="C17">
        <v>844</v>
      </c>
      <c r="D17">
        <v>843</v>
      </c>
      <c r="E17">
        <v>877</v>
      </c>
      <c r="F17" s="4">
        <f t="shared" si="14"/>
        <v>6.8405465292886873</v>
      </c>
      <c r="G17" s="4">
        <f t="shared" si="15"/>
        <v>6.7381524945959574</v>
      </c>
      <c r="H17" s="4">
        <f t="shared" si="16"/>
        <v>6.7369669580018554</v>
      </c>
      <c r="I17" s="4">
        <f t="shared" si="17"/>
        <v>6.776506992372183</v>
      </c>
      <c r="J17" s="1">
        <f t="shared" si="7"/>
        <v>6.900752256266391</v>
      </c>
      <c r="K17" s="1">
        <f t="shared" si="8"/>
        <v>11.981290082193878</v>
      </c>
      <c r="L17" s="1">
        <f t="shared" si="12"/>
        <v>12.040113465103158</v>
      </c>
      <c r="M17" s="1">
        <f t="shared" si="13"/>
        <v>10.07823511096125</v>
      </c>
      <c r="N17" s="1">
        <f t="shared" si="18"/>
        <v>10.25009772863117</v>
      </c>
      <c r="O17" s="6"/>
      <c r="P17" s="8"/>
      <c r="Q17" s="7"/>
    </row>
    <row r="18" spans="1:32" x14ac:dyDescent="0.2">
      <c r="A18" s="6"/>
      <c r="B18">
        <v>812</v>
      </c>
      <c r="C18">
        <v>820</v>
      </c>
      <c r="D18">
        <v>851</v>
      </c>
      <c r="E18">
        <v>848</v>
      </c>
      <c r="F18" s="4">
        <f t="shared" si="14"/>
        <v>6.6995003401616779</v>
      </c>
      <c r="G18" s="4">
        <f t="shared" si="15"/>
        <v>6.7093043402582984</v>
      </c>
      <c r="H18" s="4">
        <f t="shared" si="16"/>
        <v>6.7464121285733745</v>
      </c>
      <c r="I18" s="4">
        <f t="shared" si="17"/>
        <v>6.7428806357919031</v>
      </c>
      <c r="J18" s="1">
        <f t="shared" si="7"/>
        <v>13.899114037917839</v>
      </c>
      <c r="K18" s="1">
        <f t="shared" si="8"/>
        <v>13.412663889862356</v>
      </c>
      <c r="L18" s="1">
        <f t="shared" si="12"/>
        <v>11.571467547350814</v>
      </c>
      <c r="M18" s="1">
        <f t="shared" si="13"/>
        <v>11.746691452845859</v>
      </c>
      <c r="N18" s="1">
        <f t="shared" si="18"/>
        <v>12.657484231994216</v>
      </c>
      <c r="O18" s="6"/>
      <c r="P18" s="8"/>
      <c r="Q18" s="7"/>
    </row>
    <row r="19" spans="1:32" x14ac:dyDescent="0.2">
      <c r="A19" s="6">
        <v>90</v>
      </c>
      <c r="B19">
        <v>873</v>
      </c>
      <c r="C19">
        <v>879</v>
      </c>
      <c r="D19">
        <v>881</v>
      </c>
      <c r="E19">
        <v>878</v>
      </c>
      <c r="F19" s="4">
        <f t="shared" si="14"/>
        <v>6.7719355558396019</v>
      </c>
      <c r="G19" s="4">
        <f t="shared" si="15"/>
        <v>6.7787848976851768</v>
      </c>
      <c r="H19" s="4">
        <f t="shared" si="16"/>
        <v>6.7810576259361799</v>
      </c>
      <c r="I19" s="4">
        <f t="shared" si="17"/>
        <v>6.7776465936351169</v>
      </c>
      <c r="J19" s="1">
        <f t="shared" si="7"/>
        <v>10.305058443905411</v>
      </c>
      <c r="K19" s="1">
        <f t="shared" si="8"/>
        <v>9.9652111038374471</v>
      </c>
      <c r="L19" s="1">
        <f t="shared" si="12"/>
        <v>9.8524439696784576</v>
      </c>
      <c r="M19" s="1">
        <f t="shared" si="13"/>
        <v>10.021690925158</v>
      </c>
      <c r="N19" s="1">
        <f t="shared" si="18"/>
        <v>10.036101110644829</v>
      </c>
      <c r="O19" s="5">
        <f>AVERAGE(N19:N21)</f>
        <v>10.524199365278337</v>
      </c>
      <c r="P19" s="8">
        <f t="shared" ref="P19" si="21">STDEV(N19:N21)/SQRT(COUNT(N19:N21))</f>
        <v>1.0218257599294425</v>
      </c>
      <c r="Q19" s="7">
        <f t="shared" ref="Q19" si="22">(O19-$O$10)/$O$10</f>
        <v>-0.13203285220804656</v>
      </c>
    </row>
    <row r="20" spans="1:32" x14ac:dyDescent="0.2">
      <c r="A20" s="6"/>
      <c r="B20">
        <v>896</v>
      </c>
      <c r="C20">
        <v>895</v>
      </c>
      <c r="D20">
        <v>917</v>
      </c>
      <c r="E20">
        <v>874</v>
      </c>
      <c r="F20" s="4">
        <f t="shared" si="14"/>
        <v>6.7979404129749303</v>
      </c>
      <c r="G20" s="4">
        <f t="shared" si="15"/>
        <v>6.7968237182748554</v>
      </c>
      <c r="H20" s="4">
        <f t="shared" si="16"/>
        <v>6.8211074722564646</v>
      </c>
      <c r="I20" s="4">
        <f t="shared" si="17"/>
        <v>6.7730803756555353</v>
      </c>
      <c r="J20" s="1">
        <f t="shared" si="7"/>
        <v>9.01476198542181</v>
      </c>
      <c r="K20" s="1">
        <f t="shared" si="8"/>
        <v>9.0701696044375915</v>
      </c>
      <c r="L20" s="1">
        <f t="shared" si="12"/>
        <v>7.8652700120998889</v>
      </c>
      <c r="M20" s="1">
        <f t="shared" si="13"/>
        <v>10.24825532645648</v>
      </c>
      <c r="N20" s="1">
        <f t="shared" si="18"/>
        <v>9.0496142321039414</v>
      </c>
      <c r="O20" s="6"/>
      <c r="P20" s="8"/>
      <c r="Q20" s="7"/>
    </row>
    <row r="21" spans="1:32" x14ac:dyDescent="0.2">
      <c r="A21" s="6"/>
      <c r="B21">
        <v>813</v>
      </c>
      <c r="C21">
        <v>814</v>
      </c>
      <c r="D21">
        <v>864</v>
      </c>
      <c r="E21">
        <v>852</v>
      </c>
      <c r="F21" s="4">
        <f t="shared" si="14"/>
        <v>6.7007311095478101</v>
      </c>
      <c r="G21" s="4">
        <f t="shared" si="15"/>
        <v>6.70196036600254</v>
      </c>
      <c r="H21" s="4">
        <f t="shared" si="16"/>
        <v>6.7615727688040552</v>
      </c>
      <c r="I21" s="4">
        <f t="shared" si="17"/>
        <v>6.7475865268293154</v>
      </c>
      <c r="J21" s="1">
        <f t="shared" ref="J21" si="23">(F21-$N$7)/$N$6</f>
        <v>13.838046316150624</v>
      </c>
      <c r="K21" s="1">
        <f t="shared" ref="K21" si="24">(G21-$N$7)/$N$6</f>
        <v>13.777053662284004</v>
      </c>
      <c r="L21" s="1">
        <f t="shared" ref="L21" si="25">(H21-$N$7)/$N$6</f>
        <v>10.819234212778245</v>
      </c>
      <c r="M21" s="1">
        <f t="shared" si="13"/>
        <v>11.513196821132086</v>
      </c>
      <c r="N21" s="1">
        <f t="shared" si="18"/>
        <v>12.486882753086238</v>
      </c>
      <c r="O21" s="6"/>
      <c r="P21" s="8"/>
      <c r="Q21" s="7"/>
    </row>
    <row r="31" spans="1:32" ht="17" thickBot="1" x14ac:dyDescent="0.25">
      <c r="V31" s="2"/>
      <c r="W31" s="2"/>
      <c r="X31" s="2"/>
      <c r="Z31" s="2"/>
      <c r="AA31" s="2"/>
      <c r="AB31" s="2"/>
      <c r="AD31" s="2"/>
      <c r="AE31" s="2"/>
      <c r="AF31" s="2"/>
    </row>
    <row r="35" spans="16:26" ht="17" thickBot="1" x14ac:dyDescent="0.25"/>
    <row r="36" spans="16:26" x14ac:dyDescent="0.2">
      <c r="V36" s="3"/>
      <c r="W36" s="3"/>
      <c r="X36" s="3"/>
    </row>
    <row r="38" spans="16:26" x14ac:dyDescent="0.2">
      <c r="P38" t="s">
        <v>10</v>
      </c>
      <c r="T38" t="s">
        <v>10</v>
      </c>
      <c r="X38" t="s">
        <v>10</v>
      </c>
    </row>
    <row r="39" spans="16:26" ht="17" thickBot="1" x14ac:dyDescent="0.25"/>
    <row r="40" spans="16:26" x14ac:dyDescent="0.2">
      <c r="P40" s="3"/>
      <c r="Q40" s="3" t="s">
        <v>11</v>
      </c>
      <c r="R40" s="3" t="s">
        <v>12</v>
      </c>
      <c r="T40" s="3"/>
      <c r="U40" s="3" t="s">
        <v>11</v>
      </c>
      <c r="V40" s="3" t="s">
        <v>12</v>
      </c>
      <c r="X40" s="3"/>
      <c r="Y40" s="3" t="s">
        <v>11</v>
      </c>
      <c r="Z40" s="3" t="s">
        <v>12</v>
      </c>
    </row>
    <row r="41" spans="16:26" x14ac:dyDescent="0.2">
      <c r="P41" t="s">
        <v>13</v>
      </c>
      <c r="Q41">
        <v>11.999999999999977</v>
      </c>
      <c r="R41">
        <v>12.466755342929277</v>
      </c>
      <c r="T41" t="s">
        <v>13</v>
      </c>
      <c r="U41">
        <v>11.999999999999977</v>
      </c>
      <c r="V41">
        <v>10.988293462734832</v>
      </c>
      <c r="X41" t="s">
        <v>13</v>
      </c>
      <c r="Y41">
        <v>11.999999999999977</v>
      </c>
      <c r="Z41">
        <v>10.861493798753715</v>
      </c>
    </row>
    <row r="42" spans="16:26" x14ac:dyDescent="0.2">
      <c r="P42" t="s">
        <v>14</v>
      </c>
      <c r="Q42">
        <v>8.706308877816042</v>
      </c>
      <c r="R42">
        <v>0.64300157975146643</v>
      </c>
      <c r="T42" t="s">
        <v>14</v>
      </c>
      <c r="U42">
        <v>8.706308877816042</v>
      </c>
      <c r="V42">
        <v>5.0371392937195196</v>
      </c>
      <c r="X42" t="s">
        <v>14</v>
      </c>
      <c r="Y42">
        <v>8.706308877816042</v>
      </c>
      <c r="Z42">
        <v>3.6750376095443187</v>
      </c>
    </row>
    <row r="43" spans="16:26" x14ac:dyDescent="0.2">
      <c r="P43" t="s">
        <v>15</v>
      </c>
      <c r="Q43">
        <v>3</v>
      </c>
      <c r="R43">
        <v>3</v>
      </c>
      <c r="T43" t="s">
        <v>15</v>
      </c>
      <c r="U43">
        <v>3</v>
      </c>
      <c r="V43">
        <v>3</v>
      </c>
      <c r="X43" t="s">
        <v>15</v>
      </c>
      <c r="Y43">
        <v>3</v>
      </c>
      <c r="Z43">
        <v>3</v>
      </c>
    </row>
    <row r="44" spans="16:26" x14ac:dyDescent="0.2">
      <c r="P44" t="s">
        <v>16</v>
      </c>
      <c r="Q44">
        <v>0</v>
      </c>
      <c r="T44" t="s">
        <v>16</v>
      </c>
      <c r="U44">
        <v>0</v>
      </c>
      <c r="X44" t="s">
        <v>16</v>
      </c>
      <c r="Y44">
        <v>0</v>
      </c>
    </row>
    <row r="45" spans="16:26" x14ac:dyDescent="0.2">
      <c r="P45" t="s">
        <v>17</v>
      </c>
      <c r="Q45">
        <v>2</v>
      </c>
      <c r="T45" t="s">
        <v>17</v>
      </c>
      <c r="U45">
        <v>4</v>
      </c>
      <c r="X45" t="s">
        <v>17</v>
      </c>
      <c r="Y45">
        <v>3</v>
      </c>
    </row>
    <row r="46" spans="16:26" ht="17" thickBot="1" x14ac:dyDescent="0.25">
      <c r="P46" t="s">
        <v>18</v>
      </c>
      <c r="Q46">
        <v>-0.26439919872095352</v>
      </c>
      <c r="T46" t="s">
        <v>18</v>
      </c>
      <c r="U46">
        <v>0.47268011129237231</v>
      </c>
      <c r="W46" s="2"/>
      <c r="X46" t="s">
        <v>18</v>
      </c>
      <c r="Y46">
        <v>0.56041801714308537</v>
      </c>
    </row>
    <row r="47" spans="16:26" x14ac:dyDescent="0.2">
      <c r="P47" t="s">
        <v>19</v>
      </c>
      <c r="Q47">
        <v>0.40811286110046852</v>
      </c>
      <c r="T47" t="s">
        <v>19</v>
      </c>
      <c r="U47">
        <v>0.33053910787459173</v>
      </c>
      <c r="X47" t="s">
        <v>19</v>
      </c>
      <c r="Y47">
        <v>0.30716113105018156</v>
      </c>
    </row>
    <row r="48" spans="16:26" x14ac:dyDescent="0.2">
      <c r="P48" t="s">
        <v>20</v>
      </c>
      <c r="Q48">
        <v>2.9199855803537269</v>
      </c>
      <c r="T48" t="s">
        <v>20</v>
      </c>
      <c r="U48">
        <v>2.1318467863266499</v>
      </c>
      <c r="X48" t="s">
        <v>20</v>
      </c>
      <c r="Y48">
        <v>2.3533634348018233</v>
      </c>
    </row>
    <row r="49" spans="16:26" x14ac:dyDescent="0.2">
      <c r="P49" t="s">
        <v>21</v>
      </c>
      <c r="Q49">
        <v>0.81622572220093703</v>
      </c>
      <c r="T49" t="s">
        <v>21</v>
      </c>
      <c r="U49">
        <v>0.66107821574918346</v>
      </c>
      <c r="X49" t="s">
        <v>21</v>
      </c>
      <c r="Y49">
        <v>0.61432226210036311</v>
      </c>
    </row>
    <row r="50" spans="16:26" ht="17" thickBot="1" x14ac:dyDescent="0.25">
      <c r="P50" s="2" t="s">
        <v>22</v>
      </c>
      <c r="Q50" s="2">
        <v>4.3026527297494637</v>
      </c>
      <c r="R50" s="2"/>
      <c r="T50" s="2" t="s">
        <v>22</v>
      </c>
      <c r="U50" s="2">
        <v>2.7764451051977934</v>
      </c>
      <c r="V50" s="2"/>
      <c r="X50" s="2" t="s">
        <v>22</v>
      </c>
      <c r="Y50" s="2">
        <v>3.1824463052837091</v>
      </c>
      <c r="Z50" s="2"/>
    </row>
  </sheetData>
  <mergeCells count="25">
    <mergeCell ref="B9:E9"/>
    <mergeCell ref="J9:M9"/>
    <mergeCell ref="F2:I2"/>
    <mergeCell ref="F9:I9"/>
    <mergeCell ref="B2:E2"/>
    <mergeCell ref="A3:A5"/>
    <mergeCell ref="J3:J5"/>
    <mergeCell ref="A6:A8"/>
    <mergeCell ref="J6:J8"/>
    <mergeCell ref="A10:A12"/>
    <mergeCell ref="O10:O12"/>
    <mergeCell ref="P10:P12"/>
    <mergeCell ref="Q10:Q12"/>
    <mergeCell ref="A13:A15"/>
    <mergeCell ref="O13:O15"/>
    <mergeCell ref="P13:P15"/>
    <mergeCell ref="Q13:Q15"/>
    <mergeCell ref="A16:A18"/>
    <mergeCell ref="O16:O18"/>
    <mergeCell ref="P16:P18"/>
    <mergeCell ref="Q16:Q18"/>
    <mergeCell ref="A19:A21"/>
    <mergeCell ref="O19:O21"/>
    <mergeCell ref="P19:P21"/>
    <mergeCell ref="Q19:Q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E0E4-0D7D-F14B-A7EB-70B1BC544411}">
  <dimension ref="A1:AF50"/>
  <sheetViews>
    <sheetView tabSelected="1" topLeftCell="E1" zoomScale="116" workbookViewId="0">
      <selection activeCell="S28" sqref="S28"/>
    </sheetView>
  </sheetViews>
  <sheetFormatPr baseColWidth="10" defaultRowHeight="16" x14ac:dyDescent="0.2"/>
  <cols>
    <col min="1" max="1" width="20.1640625" bestFit="1" customWidth="1"/>
    <col min="6" max="6" width="12" bestFit="1" customWidth="1"/>
    <col min="15" max="15" width="12.1640625" bestFit="1" customWidth="1"/>
    <col min="22" max="22" width="42.33203125" bestFit="1" customWidth="1"/>
    <col min="23" max="23" width="22.6640625" customWidth="1"/>
    <col min="26" max="26" width="27.83203125" customWidth="1"/>
  </cols>
  <sheetData>
    <row r="1" spans="1:19" x14ac:dyDescent="0.2">
      <c r="A1" t="s">
        <v>3</v>
      </c>
    </row>
    <row r="2" spans="1:19" x14ac:dyDescent="0.2">
      <c r="A2" t="s">
        <v>4</v>
      </c>
      <c r="B2" s="9" t="s">
        <v>2</v>
      </c>
      <c r="C2" s="9"/>
      <c r="D2" s="9"/>
      <c r="E2" s="9"/>
      <c r="F2" s="9" t="s">
        <v>23</v>
      </c>
      <c r="G2" s="9"/>
      <c r="H2" s="9"/>
      <c r="I2" s="9"/>
      <c r="J2" t="s">
        <v>0</v>
      </c>
    </row>
    <row r="3" spans="1:19" x14ac:dyDescent="0.2">
      <c r="A3" s="6">
        <v>0</v>
      </c>
      <c r="B3">
        <v>1038</v>
      </c>
      <c r="C3">
        <v>1023</v>
      </c>
      <c r="D3">
        <v>1065</v>
      </c>
      <c r="E3">
        <v>1050</v>
      </c>
      <c r="F3" s="4">
        <f>LN(B3)</f>
        <v>6.9450510637258338</v>
      </c>
      <c r="G3" s="4">
        <f t="shared" ref="G3:I8" si="0">LN(C3)</f>
        <v>6.9304947659516261</v>
      </c>
      <c r="H3" s="4">
        <f t="shared" si="0"/>
        <v>6.9707300781435251</v>
      </c>
      <c r="I3" s="4">
        <f t="shared" si="0"/>
        <v>6.956545443151569</v>
      </c>
      <c r="J3" s="8">
        <f>AVERAGE(F3:I5)</f>
        <v>6.9806270264073653</v>
      </c>
    </row>
    <row r="4" spans="1:19" x14ac:dyDescent="0.2">
      <c r="A4" s="6"/>
      <c r="B4">
        <v>1063</v>
      </c>
      <c r="C4">
        <v>1078</v>
      </c>
      <c r="D4">
        <v>1047</v>
      </c>
      <c r="E4">
        <v>1015</v>
      </c>
      <c r="F4" s="4">
        <f t="shared" ref="F4:F8" si="1">LN(B4)</f>
        <v>6.9688503783419478</v>
      </c>
      <c r="G4" s="4">
        <f t="shared" si="0"/>
        <v>6.9828627514689421</v>
      </c>
      <c r="H4" s="4">
        <f t="shared" si="0"/>
        <v>6.953684210870537</v>
      </c>
      <c r="I4" s="4">
        <f t="shared" si="0"/>
        <v>6.9226438914758877</v>
      </c>
      <c r="J4" s="6"/>
    </row>
    <row r="5" spans="1:19" x14ac:dyDescent="0.2">
      <c r="A5" s="6"/>
      <c r="B5">
        <v>1133</v>
      </c>
      <c r="C5">
        <v>1132</v>
      </c>
      <c r="D5">
        <v>1138</v>
      </c>
      <c r="E5">
        <v>1136</v>
      </c>
      <c r="F5" s="4">
        <f t="shared" si="1"/>
        <v>7.0326242610280065</v>
      </c>
      <c r="G5" s="4">
        <f t="shared" si="0"/>
        <v>7.0317412587631285</v>
      </c>
      <c r="H5" s="4">
        <f t="shared" si="0"/>
        <v>7.0370276146862762</v>
      </c>
      <c r="I5" s="4">
        <f t="shared" si="0"/>
        <v>7.035268599281097</v>
      </c>
      <c r="J5" s="6"/>
    </row>
    <row r="6" spans="1:19" x14ac:dyDescent="0.2">
      <c r="A6" s="6">
        <v>12</v>
      </c>
      <c r="B6">
        <v>791</v>
      </c>
      <c r="C6">
        <v>800</v>
      </c>
      <c r="D6">
        <v>792</v>
      </c>
      <c r="E6">
        <v>801</v>
      </c>
      <c r="F6" s="4">
        <f t="shared" ref="F6:F8" si="2">LN(B6)</f>
        <v>6.6732979677676543</v>
      </c>
      <c r="G6" s="4">
        <f t="shared" ref="G6:G8" si="3">LN(C6)</f>
        <v>6.6846117276679271</v>
      </c>
      <c r="H6" s="4">
        <f t="shared" ref="H6:H8" si="4">LN(D6)</f>
        <v>6.674561391814426</v>
      </c>
      <c r="I6" s="4">
        <f t="shared" si="0"/>
        <v>6.6858609470683596</v>
      </c>
      <c r="J6" s="8">
        <f>AVERAGE(F6:I8)</f>
        <v>6.7042357044433594</v>
      </c>
      <c r="M6" t="s">
        <v>5</v>
      </c>
      <c r="N6">
        <f>SLOPE(J3:J8,A3:A8)</f>
        <v>-2.3032610163667162E-2</v>
      </c>
    </row>
    <row r="7" spans="1:19" x14ac:dyDescent="0.2">
      <c r="A7" s="6"/>
      <c r="B7">
        <v>833</v>
      </c>
      <c r="C7">
        <v>832</v>
      </c>
      <c r="D7">
        <v>832</v>
      </c>
      <c r="E7">
        <v>831</v>
      </c>
      <c r="F7" s="4">
        <f t="shared" si="2"/>
        <v>6.7250336421668431</v>
      </c>
      <c r="G7" s="4">
        <f t="shared" si="3"/>
        <v>6.7238324408212087</v>
      </c>
      <c r="H7" s="4">
        <f t="shared" si="4"/>
        <v>6.7238324408212087</v>
      </c>
      <c r="I7" s="4">
        <f t="shared" si="0"/>
        <v>6.7226297948554485</v>
      </c>
      <c r="J7" s="6"/>
      <c r="M7" t="s">
        <v>6</v>
      </c>
      <c r="N7">
        <f>INTERCEPT(J3:J8,A3:A8)</f>
        <v>6.9806270264073653</v>
      </c>
    </row>
    <row r="8" spans="1:19" x14ac:dyDescent="0.2">
      <c r="A8" s="6"/>
      <c r="B8">
        <v>813</v>
      </c>
      <c r="C8">
        <v>822</v>
      </c>
      <c r="D8">
        <v>822</v>
      </c>
      <c r="E8">
        <v>823</v>
      </c>
      <c r="F8" s="4">
        <f t="shared" si="2"/>
        <v>6.7007311095478101</v>
      </c>
      <c r="G8" s="4">
        <f t="shared" si="3"/>
        <v>6.7117403950561796</v>
      </c>
      <c r="H8" s="4">
        <f t="shared" si="4"/>
        <v>6.7117403950561796</v>
      </c>
      <c r="I8" s="4">
        <f t="shared" si="0"/>
        <v>6.7129562006770698</v>
      </c>
      <c r="J8" s="6"/>
    </row>
    <row r="9" spans="1:19" x14ac:dyDescent="0.2">
      <c r="A9" t="s">
        <v>1</v>
      </c>
      <c r="B9" s="9" t="s">
        <v>2</v>
      </c>
      <c r="C9" s="9"/>
      <c r="D9" s="9"/>
      <c r="E9" s="9"/>
      <c r="F9" s="9" t="s">
        <v>23</v>
      </c>
      <c r="G9" s="9"/>
      <c r="H9" s="9"/>
      <c r="I9" s="9"/>
      <c r="J9" s="9" t="s">
        <v>7</v>
      </c>
      <c r="K9" s="9"/>
      <c r="L9" s="9"/>
      <c r="M9" s="9"/>
      <c r="N9" t="s">
        <v>0</v>
      </c>
      <c r="O9" t="s">
        <v>8</v>
      </c>
      <c r="P9" t="s">
        <v>9</v>
      </c>
      <c r="S9" t="s">
        <v>9</v>
      </c>
    </row>
    <row r="10" spans="1:19" x14ac:dyDescent="0.2">
      <c r="A10" s="6">
        <v>0</v>
      </c>
      <c r="B10">
        <v>791</v>
      </c>
      <c r="C10">
        <v>800</v>
      </c>
      <c r="D10">
        <v>792</v>
      </c>
      <c r="E10">
        <v>801</v>
      </c>
      <c r="F10" s="4">
        <f>LN(B10)</f>
        <v>6.6732979677676543</v>
      </c>
      <c r="G10" s="4">
        <f t="shared" ref="G10:H10" si="5">LN(C10)</f>
        <v>6.6846117276679271</v>
      </c>
      <c r="H10" s="4">
        <f t="shared" si="5"/>
        <v>6.674561391814426</v>
      </c>
      <c r="I10" s="4">
        <f t="shared" ref="I10" si="6">LN(E10)</f>
        <v>6.6858609470683596</v>
      </c>
      <c r="J10" s="1">
        <f t="shared" ref="J10:L21" si="7">(F10-$N$7)/$N$6</f>
        <v>13.343214531738479</v>
      </c>
      <c r="K10" s="1">
        <f t="shared" si="7"/>
        <v>12.852008375776192</v>
      </c>
      <c r="L10" s="1">
        <f t="shared" si="7"/>
        <v>13.288360824850985</v>
      </c>
      <c r="M10" s="1">
        <f t="shared" ref="M10:M21" si="8">(I10-$N$7)/$N$6</f>
        <v>12.797771387803239</v>
      </c>
      <c r="N10" s="1">
        <f t="shared" ref="N10:N21" si="9">AVERAGE(J10:M10)</f>
        <v>13.070338780042222</v>
      </c>
      <c r="O10" s="5">
        <f>AVERAGE(N10:N12)</f>
        <v>11.999999999999991</v>
      </c>
      <c r="P10" s="8">
        <f>STDEV(N10:N12)/SQRT(COUNT(N10:N12))</f>
        <v>0.56534586091446848</v>
      </c>
      <c r="Q10" s="7">
        <f>(O10-$O$10)/$O$10</f>
        <v>0</v>
      </c>
      <c r="R10" s="4">
        <f>AVERAGE(F10:I10)</f>
        <v>6.6795830085795913</v>
      </c>
      <c r="S10" s="6">
        <f>STDEV(R10:R12)/SQRT(COUNT(R10:R12))</f>
        <v>1.3021390822085933E-2</v>
      </c>
    </row>
    <row r="11" spans="1:19" x14ac:dyDescent="0.2">
      <c r="A11" s="6"/>
      <c r="B11">
        <v>833</v>
      </c>
      <c r="C11">
        <v>832</v>
      </c>
      <c r="D11">
        <v>832</v>
      </c>
      <c r="E11">
        <v>831</v>
      </c>
      <c r="F11" s="4">
        <f>LN(B11)</f>
        <v>6.7250336421668431</v>
      </c>
      <c r="G11" s="4">
        <f t="shared" ref="G11" si="10">LN(C11)</f>
        <v>6.7238324408212087</v>
      </c>
      <c r="H11" s="4">
        <f t="shared" ref="H11" si="11">LN(D11)</f>
        <v>6.7238324408212087</v>
      </c>
      <c r="I11" s="4">
        <f t="shared" ref="G10:I21" si="12">LN(E11)</f>
        <v>6.7226297948554485</v>
      </c>
      <c r="J11" s="1">
        <f t="shared" si="7"/>
        <v>11.097022110143147</v>
      </c>
      <c r="K11" s="1">
        <f t="shared" si="7"/>
        <v>11.149174312481431</v>
      </c>
      <c r="L11" s="1">
        <f t="shared" si="7"/>
        <v>11.149174312481431</v>
      </c>
      <c r="M11" s="1">
        <f t="shared" si="8"/>
        <v>11.201389235462988</v>
      </c>
      <c r="N11" s="1">
        <f t="shared" si="9"/>
        <v>11.149189992642251</v>
      </c>
      <c r="O11" s="6"/>
      <c r="P11" s="8"/>
      <c r="Q11" s="7"/>
      <c r="R11" s="4">
        <f t="shared" ref="R11:R21" si="13">AVERAGE(F11:I11)</f>
        <v>6.7238320796661775</v>
      </c>
      <c r="S11" s="6"/>
    </row>
    <row r="12" spans="1:19" x14ac:dyDescent="0.2">
      <c r="A12" s="6"/>
      <c r="B12">
        <v>813</v>
      </c>
      <c r="C12">
        <v>822</v>
      </c>
      <c r="D12">
        <v>822</v>
      </c>
      <c r="E12">
        <v>823</v>
      </c>
      <c r="F12" s="4">
        <f t="shared" ref="F12:F21" si="14">LN(B12)</f>
        <v>6.7007311095478101</v>
      </c>
      <c r="G12" s="4">
        <f t="shared" si="12"/>
        <v>6.7117403950561796</v>
      </c>
      <c r="H12" s="4">
        <f t="shared" si="12"/>
        <v>6.7117403950561796</v>
      </c>
      <c r="I12" s="4">
        <f t="shared" si="12"/>
        <v>6.7129562006770698</v>
      </c>
      <c r="J12" s="1">
        <f t="shared" si="7"/>
        <v>12.152157956508011</v>
      </c>
      <c r="K12" s="1">
        <f t="shared" si="7"/>
        <v>11.674171074858963</v>
      </c>
      <c r="L12" s="1">
        <f t="shared" si="7"/>
        <v>11.674171074858963</v>
      </c>
      <c r="M12" s="1">
        <f t="shared" si="8"/>
        <v>11.621384803036063</v>
      </c>
      <c r="N12" s="1">
        <f t="shared" si="9"/>
        <v>11.7804712273155</v>
      </c>
      <c r="O12" s="6"/>
      <c r="P12" s="8"/>
      <c r="Q12" s="7"/>
      <c r="R12" s="4">
        <f t="shared" si="13"/>
        <v>6.7092920250843093</v>
      </c>
      <c r="S12" s="6"/>
    </row>
    <row r="13" spans="1:19" x14ac:dyDescent="0.2">
      <c r="A13" s="6">
        <v>30</v>
      </c>
      <c r="B13">
        <v>810</v>
      </c>
      <c r="C13">
        <v>832</v>
      </c>
      <c r="D13">
        <v>855</v>
      </c>
      <c r="E13">
        <v>802</v>
      </c>
      <c r="F13" s="4">
        <f t="shared" si="14"/>
        <v>6.6970342476664841</v>
      </c>
      <c r="G13" s="4">
        <f t="shared" si="12"/>
        <v>6.7238324408212087</v>
      </c>
      <c r="H13" s="4">
        <f t="shared" si="12"/>
        <v>6.7511014689367599</v>
      </c>
      <c r="I13" s="4">
        <f t="shared" si="12"/>
        <v>6.6871086078665147</v>
      </c>
      <c r="J13" s="1">
        <f t="shared" si="7"/>
        <v>12.312663511677682</v>
      </c>
      <c r="K13" s="1">
        <f t="shared" si="7"/>
        <v>11.149174312481431</v>
      </c>
      <c r="L13" s="1">
        <f t="shared" si="7"/>
        <v>9.9652430115224622</v>
      </c>
      <c r="M13" s="1">
        <f t="shared" si="8"/>
        <v>12.743602069202813</v>
      </c>
      <c r="N13" s="1">
        <f t="shared" si="9"/>
        <v>11.542670726221097</v>
      </c>
      <c r="O13" s="5">
        <f>AVERAGE(N13:N15)</f>
        <v>11.893722723745348</v>
      </c>
      <c r="P13" s="8">
        <f>STDEV(N13:N15)/SQRT(COUNT(N13:N15))</f>
        <v>0.2042907235667745</v>
      </c>
      <c r="Q13" s="7">
        <f>ABS(O13-$O$10)/$O$10</f>
        <v>8.8564396878868957E-3</v>
      </c>
      <c r="R13" s="4">
        <f t="shared" si="13"/>
        <v>6.7147691913227412</v>
      </c>
      <c r="S13" s="6">
        <f t="shared" ref="S13" si="15">STDEV(R13:R15)/SQRT(COUNT(R13:R15))</f>
        <v>4.70534859596663E-3</v>
      </c>
    </row>
    <row r="14" spans="1:19" x14ac:dyDescent="0.2">
      <c r="A14" s="6"/>
      <c r="B14">
        <v>819</v>
      </c>
      <c r="C14">
        <v>817</v>
      </c>
      <c r="D14">
        <v>818</v>
      </c>
      <c r="E14">
        <v>791</v>
      </c>
      <c r="F14" s="4">
        <f t="shared" si="14"/>
        <v>6.7080840838530698</v>
      </c>
      <c r="G14" s="4">
        <f t="shared" si="12"/>
        <v>6.7056390948600031</v>
      </c>
      <c r="H14" s="4">
        <f t="shared" si="12"/>
        <v>6.7068623366027467</v>
      </c>
      <c r="I14" s="4">
        <f t="shared" si="12"/>
        <v>6.6732979677676543</v>
      </c>
      <c r="J14" s="1">
        <f t="shared" si="7"/>
        <v>11.832916053266903</v>
      </c>
      <c r="K14" s="1">
        <f t="shared" si="7"/>
        <v>11.939069414770129</v>
      </c>
      <c r="L14" s="1">
        <f t="shared" si="7"/>
        <v>11.885960291051569</v>
      </c>
      <c r="M14" s="1">
        <f t="shared" si="8"/>
        <v>13.343214531738479</v>
      </c>
      <c r="N14" s="1">
        <f t="shared" si="9"/>
        <v>12.250290072706768</v>
      </c>
      <c r="O14" s="6"/>
      <c r="P14" s="8"/>
      <c r="Q14" s="7"/>
      <c r="R14" s="4">
        <f t="shared" si="13"/>
        <v>6.6984708707708691</v>
      </c>
      <c r="S14" s="6"/>
    </row>
    <row r="15" spans="1:19" x14ac:dyDescent="0.2">
      <c r="A15" s="6"/>
      <c r="B15">
        <v>799</v>
      </c>
      <c r="C15">
        <v>754</v>
      </c>
      <c r="D15">
        <v>858</v>
      </c>
      <c r="E15">
        <v>866</v>
      </c>
      <c r="F15" s="4">
        <f t="shared" si="14"/>
        <v>6.6833609457662746</v>
      </c>
      <c r="G15" s="4">
        <f t="shared" si="12"/>
        <v>6.6253923680079563</v>
      </c>
      <c r="H15" s="4">
        <f t="shared" si="12"/>
        <v>6.7546040994879624</v>
      </c>
      <c r="I15" s="4">
        <f t="shared" si="12"/>
        <v>6.7638849085624351</v>
      </c>
      <c r="J15" s="1">
        <f t="shared" si="7"/>
        <v>12.906313202400904</v>
      </c>
      <c r="K15" s="1">
        <f t="shared" si="7"/>
        <v>15.423117739376959</v>
      </c>
      <c r="L15" s="1">
        <f t="shared" si="7"/>
        <v>9.8131703403699895</v>
      </c>
      <c r="M15" s="1">
        <f t="shared" si="8"/>
        <v>9.4102282070848631</v>
      </c>
      <c r="N15" s="1">
        <f t="shared" si="9"/>
        <v>11.888207372308178</v>
      </c>
      <c r="O15" s="6"/>
      <c r="P15" s="8"/>
      <c r="Q15" s="7"/>
      <c r="R15" s="4">
        <f t="shared" si="13"/>
        <v>6.7068105804561569</v>
      </c>
      <c r="S15" s="6"/>
    </row>
    <row r="16" spans="1:19" x14ac:dyDescent="0.2">
      <c r="A16" s="6">
        <v>60</v>
      </c>
      <c r="B16">
        <v>818</v>
      </c>
      <c r="C16">
        <v>820</v>
      </c>
      <c r="D16">
        <v>829</v>
      </c>
      <c r="E16">
        <v>828</v>
      </c>
      <c r="F16" s="4">
        <f t="shared" si="14"/>
        <v>6.7068623366027467</v>
      </c>
      <c r="G16" s="4">
        <f t="shared" si="12"/>
        <v>6.7093043402582984</v>
      </c>
      <c r="H16" s="4">
        <f t="shared" si="12"/>
        <v>6.7202201551352951</v>
      </c>
      <c r="I16" s="4">
        <f t="shared" si="12"/>
        <v>6.7190131543852596</v>
      </c>
      <c r="J16" s="1">
        <f t="shared" si="7"/>
        <v>11.885960291051569</v>
      </c>
      <c r="K16" s="1">
        <f t="shared" si="7"/>
        <v>11.779936543061259</v>
      </c>
      <c r="L16" s="1">
        <f t="shared" si="7"/>
        <v>11.306007848074881</v>
      </c>
      <c r="M16" s="1">
        <f t="shared" si="8"/>
        <v>11.358411841432938</v>
      </c>
      <c r="N16" s="1">
        <f t="shared" si="9"/>
        <v>11.582579130905163</v>
      </c>
      <c r="O16" s="5">
        <f t="shared" ref="O16" si="16">AVERAGE(N16:N18)</f>
        <v>11.577416194855601</v>
      </c>
      <c r="P16" s="8">
        <f t="shared" ref="P16" si="17">STDEV(N16:N18)/SQRT(COUNT(N16:N18))</f>
        <v>0.50882739996380522</v>
      </c>
      <c r="Q16" s="7">
        <f>ABS(O16-$O$10)/$O$10</f>
        <v>3.5215317095365836E-2</v>
      </c>
      <c r="R16" s="4">
        <f t="shared" si="13"/>
        <v>6.7138499965953997</v>
      </c>
      <c r="S16" s="6">
        <f t="shared" ref="S16" si="18">STDEV(R16:R18)/SQRT(COUNT(R16:R18))</f>
        <v>1.1719623143958751E-2</v>
      </c>
    </row>
    <row r="17" spans="1:32" x14ac:dyDescent="0.2">
      <c r="A17" s="6"/>
      <c r="B17">
        <v>793</v>
      </c>
      <c r="C17">
        <v>833</v>
      </c>
      <c r="D17">
        <v>812</v>
      </c>
      <c r="E17">
        <v>792</v>
      </c>
      <c r="F17" s="4">
        <f t="shared" si="14"/>
        <v>6.6758232216348476</v>
      </c>
      <c r="G17" s="4">
        <f t="shared" si="12"/>
        <v>6.7250336421668431</v>
      </c>
      <c r="H17" s="4">
        <f t="shared" si="12"/>
        <v>6.6995003401616779</v>
      </c>
      <c r="I17" s="4">
        <f t="shared" si="12"/>
        <v>6.674561391814426</v>
      </c>
      <c r="J17" s="1">
        <f t="shared" si="7"/>
        <v>13.233576334015806</v>
      </c>
      <c r="K17" s="1">
        <f t="shared" si="7"/>
        <v>11.097022110143147</v>
      </c>
      <c r="L17" s="1">
        <f t="shared" si="7"/>
        <v>12.205593905685568</v>
      </c>
      <c r="M17" s="1">
        <f t="shared" si="8"/>
        <v>13.288360824850985</v>
      </c>
      <c r="N17" s="1">
        <f t="shared" si="9"/>
        <v>12.456138293673876</v>
      </c>
      <c r="O17" s="6"/>
      <c r="P17" s="8"/>
      <c r="Q17" s="7"/>
      <c r="R17" s="4">
        <f t="shared" si="13"/>
        <v>6.6937296489444487</v>
      </c>
      <c r="S17" s="6"/>
    </row>
    <row r="18" spans="1:32" x14ac:dyDescent="0.2">
      <c r="A18" s="6"/>
      <c r="B18">
        <v>831</v>
      </c>
      <c r="C18">
        <v>890</v>
      </c>
      <c r="D18">
        <v>818</v>
      </c>
      <c r="E18">
        <v>826</v>
      </c>
      <c r="F18" s="4">
        <f t="shared" si="14"/>
        <v>6.7226297948554485</v>
      </c>
      <c r="G18" s="4">
        <f t="shared" si="12"/>
        <v>6.7912214627261855</v>
      </c>
      <c r="H18" s="4">
        <f t="shared" si="12"/>
        <v>6.7068623366027467</v>
      </c>
      <c r="I18" s="4">
        <f t="shared" si="12"/>
        <v>6.7165947735209777</v>
      </c>
      <c r="J18" s="1">
        <f t="shared" si="7"/>
        <v>11.201389235462988</v>
      </c>
      <c r="K18" s="1">
        <f t="shared" si="7"/>
        <v>8.223365147731192</v>
      </c>
      <c r="L18" s="1">
        <f t="shared" si="7"/>
        <v>11.885960291051569</v>
      </c>
      <c r="M18" s="1">
        <f t="shared" si="8"/>
        <v>11.463409965705315</v>
      </c>
      <c r="N18" s="1">
        <f t="shared" si="9"/>
        <v>10.693531159987767</v>
      </c>
      <c r="O18" s="6"/>
      <c r="P18" s="8"/>
      <c r="Q18" s="7"/>
      <c r="R18" s="4">
        <f t="shared" si="13"/>
        <v>6.7343270919263398</v>
      </c>
      <c r="S18" s="6"/>
    </row>
    <row r="19" spans="1:32" x14ac:dyDescent="0.2">
      <c r="A19" s="6">
        <v>90</v>
      </c>
      <c r="B19">
        <v>813</v>
      </c>
      <c r="C19">
        <v>819</v>
      </c>
      <c r="D19">
        <v>827</v>
      </c>
      <c r="E19">
        <v>835</v>
      </c>
      <c r="F19" s="4">
        <f t="shared" si="14"/>
        <v>6.7007311095478101</v>
      </c>
      <c r="G19" s="4">
        <f t="shared" si="12"/>
        <v>6.7080840838530698</v>
      </c>
      <c r="H19" s="4">
        <f t="shared" si="12"/>
        <v>6.7178046950236912</v>
      </c>
      <c r="I19" s="4">
        <f t="shared" si="12"/>
        <v>6.7274317248508551</v>
      </c>
      <c r="J19" s="1">
        <f t="shared" si="7"/>
        <v>12.152157956508011</v>
      </c>
      <c r="K19" s="1">
        <f t="shared" si="7"/>
        <v>11.832916053266903</v>
      </c>
      <c r="L19" s="1">
        <f t="shared" si="7"/>
        <v>11.410879162895041</v>
      </c>
      <c r="M19" s="1">
        <f t="shared" si="8"/>
        <v>10.992905265939582</v>
      </c>
      <c r="N19" s="1">
        <f t="shared" si="9"/>
        <v>11.597214609652385</v>
      </c>
      <c r="O19" s="5">
        <f>AVERAGE(N19:N21)</f>
        <v>11.023494713272854</v>
      </c>
      <c r="P19" s="8">
        <f t="shared" ref="P19" si="19">STDEV(N19:N21)/SQRT(COUNT(N19:N21))</f>
        <v>0.44204658324792984</v>
      </c>
      <c r="Q19" s="7">
        <f>ABS(O19-$O$10)/$O$10</f>
        <v>8.1375440560594856E-2</v>
      </c>
      <c r="R19" s="4">
        <f t="shared" si="13"/>
        <v>6.7135129033188568</v>
      </c>
      <c r="S19" s="6">
        <f t="shared" ref="S19" si="20">STDEV(R19:R21)/SQRT(COUNT(R19:R21))</f>
        <v>1.0181486626130633E-2</v>
      </c>
    </row>
    <row r="20" spans="1:32" x14ac:dyDescent="0.2">
      <c r="A20" s="6"/>
      <c r="B20">
        <v>819</v>
      </c>
      <c r="C20">
        <v>864</v>
      </c>
      <c r="D20">
        <v>862</v>
      </c>
      <c r="E20">
        <v>861</v>
      </c>
      <c r="F20" s="4">
        <f t="shared" si="14"/>
        <v>6.7080840838530698</v>
      </c>
      <c r="G20" s="4">
        <f t="shared" si="12"/>
        <v>6.7615727688040552</v>
      </c>
      <c r="H20" s="4">
        <f t="shared" si="12"/>
        <v>6.7592552706636928</v>
      </c>
      <c r="I20" s="4">
        <f t="shared" si="12"/>
        <v>6.7580945044277305</v>
      </c>
      <c r="J20" s="1">
        <f t="shared" si="7"/>
        <v>11.832916053266903</v>
      </c>
      <c r="K20" s="1">
        <f t="shared" si="7"/>
        <v>9.5106136927918694</v>
      </c>
      <c r="L20" s="1">
        <f t="shared" si="7"/>
        <v>9.6112318217791852</v>
      </c>
      <c r="M20" s="1">
        <f t="shared" si="8"/>
        <v>9.6616284649609181</v>
      </c>
      <c r="N20" s="1">
        <f t="shared" si="9"/>
        <v>10.154097508199719</v>
      </c>
      <c r="O20" s="6"/>
      <c r="P20" s="8"/>
      <c r="Q20" s="7"/>
      <c r="R20" s="4">
        <f t="shared" si="13"/>
        <v>6.7467516569371373</v>
      </c>
      <c r="S20" s="6"/>
    </row>
    <row r="21" spans="1:32" x14ac:dyDescent="0.2">
      <c r="A21" s="6"/>
      <c r="B21">
        <v>829</v>
      </c>
      <c r="C21">
        <v>828</v>
      </c>
      <c r="D21">
        <v>831</v>
      </c>
      <c r="E21">
        <v>827</v>
      </c>
      <c r="F21" s="4">
        <f t="shared" si="14"/>
        <v>6.7202201551352951</v>
      </c>
      <c r="G21" s="4">
        <f t="shared" si="12"/>
        <v>6.7190131543852596</v>
      </c>
      <c r="H21" s="4">
        <f t="shared" si="12"/>
        <v>6.7226297948554485</v>
      </c>
      <c r="I21" s="4">
        <f t="shared" si="12"/>
        <v>6.7178046950236912</v>
      </c>
      <c r="J21" s="1">
        <f t="shared" si="7"/>
        <v>11.306007848074881</v>
      </c>
      <c r="K21" s="1">
        <f t="shared" si="7"/>
        <v>11.358411841432938</v>
      </c>
      <c r="L21" s="1">
        <f t="shared" si="7"/>
        <v>11.201389235462988</v>
      </c>
      <c r="M21" s="1">
        <f t="shared" si="8"/>
        <v>11.410879162895041</v>
      </c>
      <c r="N21" s="1">
        <f t="shared" si="9"/>
        <v>11.319172021966462</v>
      </c>
      <c r="O21" s="6"/>
      <c r="P21" s="8"/>
      <c r="Q21" s="7"/>
      <c r="R21" s="4">
        <f t="shared" si="13"/>
        <v>6.7199169498499236</v>
      </c>
      <c r="S21" s="6"/>
    </row>
    <row r="24" spans="1:32" x14ac:dyDescent="0.2">
      <c r="P24" t="s">
        <v>10</v>
      </c>
    </row>
    <row r="25" spans="1:32" ht="17" thickBot="1" x14ac:dyDescent="0.25"/>
    <row r="26" spans="1:32" x14ac:dyDescent="0.2">
      <c r="P26" s="12"/>
      <c r="Q26" s="12" t="s">
        <v>11</v>
      </c>
      <c r="R26" s="12" t="s">
        <v>12</v>
      </c>
    </row>
    <row r="27" spans="1:32" x14ac:dyDescent="0.2">
      <c r="P27" s="10" t="s">
        <v>13</v>
      </c>
      <c r="Q27" s="10">
        <v>11.999999999999991</v>
      </c>
      <c r="R27" s="10">
        <v>11.893722723745348</v>
      </c>
    </row>
    <row r="28" spans="1:32" x14ac:dyDescent="0.2">
      <c r="P28" s="10" t="s">
        <v>14</v>
      </c>
      <c r="Q28" s="10">
        <v>0.95884782735936447</v>
      </c>
      <c r="R28" s="10">
        <v>0.12520409920630882</v>
      </c>
    </row>
    <row r="29" spans="1:32" x14ac:dyDescent="0.2">
      <c r="P29" s="10" t="s">
        <v>15</v>
      </c>
      <c r="Q29" s="10">
        <v>3</v>
      </c>
      <c r="R29" s="10">
        <v>3</v>
      </c>
    </row>
    <row r="30" spans="1:32" x14ac:dyDescent="0.2">
      <c r="P30" s="10" t="s">
        <v>16</v>
      </c>
      <c r="Q30" s="10">
        <v>0</v>
      </c>
      <c r="R30" s="10"/>
    </row>
    <row r="31" spans="1:32" ht="17" thickBot="1" x14ac:dyDescent="0.25">
      <c r="P31" s="10" t="s">
        <v>17</v>
      </c>
      <c r="Q31" s="10">
        <v>3</v>
      </c>
      <c r="R31" s="10"/>
      <c r="V31" s="2"/>
      <c r="W31" s="2"/>
      <c r="X31" s="2"/>
      <c r="Z31" s="2"/>
      <c r="AA31" s="2"/>
      <c r="AB31" s="2"/>
      <c r="AD31" s="2"/>
      <c r="AE31" s="2"/>
      <c r="AF31" s="2"/>
    </row>
    <row r="32" spans="1:32" x14ac:dyDescent="0.2">
      <c r="P32" s="10" t="s">
        <v>18</v>
      </c>
      <c r="Q32" s="10">
        <v>0.17679745133612434</v>
      </c>
      <c r="R32" s="10"/>
    </row>
    <row r="33" spans="16:26" x14ac:dyDescent="0.2">
      <c r="P33" s="10" t="s">
        <v>19</v>
      </c>
      <c r="Q33" s="10">
        <v>0.43546481897818012</v>
      </c>
      <c r="R33" s="10"/>
    </row>
    <row r="34" spans="16:26" x14ac:dyDescent="0.2">
      <c r="P34" s="10" t="s">
        <v>20</v>
      </c>
      <c r="Q34" s="10">
        <v>2.3533634348018233</v>
      </c>
      <c r="R34" s="10"/>
    </row>
    <row r="35" spans="16:26" ht="17" thickBot="1" x14ac:dyDescent="0.25">
      <c r="P35" s="10" t="s">
        <v>21</v>
      </c>
      <c r="Q35" s="10">
        <v>0.87092963795636025</v>
      </c>
      <c r="R35" s="10"/>
    </row>
    <row r="36" spans="16:26" ht="17" thickBot="1" x14ac:dyDescent="0.25">
      <c r="P36" s="11" t="s">
        <v>22</v>
      </c>
      <c r="Q36" s="11">
        <v>3.1824463052837091</v>
      </c>
      <c r="R36" s="11"/>
      <c r="V36" s="3"/>
      <c r="W36" s="3"/>
      <c r="X36" s="3"/>
    </row>
    <row r="38" spans="16:26" x14ac:dyDescent="0.2">
      <c r="P38" t="s">
        <v>10</v>
      </c>
      <c r="T38" t="s">
        <v>10</v>
      </c>
      <c r="X38" t="s">
        <v>10</v>
      </c>
    </row>
    <row r="39" spans="16:26" ht="17" thickBot="1" x14ac:dyDescent="0.25"/>
    <row r="40" spans="16:26" x14ac:dyDescent="0.2">
      <c r="P40" s="3"/>
      <c r="Q40" s="3" t="s">
        <v>11</v>
      </c>
      <c r="R40" s="3" t="s">
        <v>12</v>
      </c>
      <c r="T40" s="3"/>
      <c r="U40" s="3" t="s">
        <v>11</v>
      </c>
      <c r="V40" s="3" t="s">
        <v>12</v>
      </c>
      <c r="X40" s="3"/>
      <c r="Y40" s="3" t="s">
        <v>11</v>
      </c>
      <c r="Z40" s="3" t="s">
        <v>12</v>
      </c>
    </row>
    <row r="41" spans="16:26" x14ac:dyDescent="0.2">
      <c r="P41" t="s">
        <v>13</v>
      </c>
      <c r="Q41">
        <v>11.999999999999977</v>
      </c>
      <c r="R41">
        <v>12.466755342929277</v>
      </c>
      <c r="T41" t="s">
        <v>13</v>
      </c>
      <c r="U41">
        <v>11.999999999999977</v>
      </c>
      <c r="V41">
        <v>10.988293462734832</v>
      </c>
      <c r="X41" t="s">
        <v>13</v>
      </c>
      <c r="Y41">
        <v>11.999999999999977</v>
      </c>
      <c r="Z41">
        <v>10.861493798753715</v>
      </c>
    </row>
    <row r="42" spans="16:26" x14ac:dyDescent="0.2">
      <c r="P42" t="s">
        <v>14</v>
      </c>
      <c r="Q42">
        <v>8.706308877816042</v>
      </c>
      <c r="R42">
        <v>0.64300157975146643</v>
      </c>
      <c r="T42" t="s">
        <v>14</v>
      </c>
      <c r="U42">
        <v>8.706308877816042</v>
      </c>
      <c r="V42">
        <v>5.0371392937195196</v>
      </c>
      <c r="X42" t="s">
        <v>14</v>
      </c>
      <c r="Y42">
        <v>8.706308877816042</v>
      </c>
      <c r="Z42">
        <v>3.6750376095443187</v>
      </c>
    </row>
    <row r="43" spans="16:26" x14ac:dyDescent="0.2">
      <c r="P43" t="s">
        <v>15</v>
      </c>
      <c r="Q43">
        <v>3</v>
      </c>
      <c r="R43">
        <v>3</v>
      </c>
      <c r="T43" t="s">
        <v>15</v>
      </c>
      <c r="U43">
        <v>3</v>
      </c>
      <c r="V43">
        <v>3</v>
      </c>
      <c r="X43" t="s">
        <v>15</v>
      </c>
      <c r="Y43">
        <v>3</v>
      </c>
      <c r="Z43">
        <v>3</v>
      </c>
    </row>
    <row r="44" spans="16:26" x14ac:dyDescent="0.2">
      <c r="P44" t="s">
        <v>16</v>
      </c>
      <c r="Q44">
        <v>0</v>
      </c>
      <c r="T44" t="s">
        <v>16</v>
      </c>
      <c r="U44">
        <v>0</v>
      </c>
      <c r="X44" t="s">
        <v>16</v>
      </c>
      <c r="Y44">
        <v>0</v>
      </c>
    </row>
    <row r="45" spans="16:26" x14ac:dyDescent="0.2">
      <c r="P45" t="s">
        <v>17</v>
      </c>
      <c r="Q45">
        <v>2</v>
      </c>
      <c r="T45" t="s">
        <v>17</v>
      </c>
      <c r="U45">
        <v>4</v>
      </c>
      <c r="X45" t="s">
        <v>17</v>
      </c>
      <c r="Y45">
        <v>3</v>
      </c>
    </row>
    <row r="46" spans="16:26" ht="17" thickBot="1" x14ac:dyDescent="0.25">
      <c r="P46" t="s">
        <v>18</v>
      </c>
      <c r="Q46">
        <v>-0.26439919872095352</v>
      </c>
      <c r="T46" t="s">
        <v>18</v>
      </c>
      <c r="U46">
        <v>0.47268011129237231</v>
      </c>
      <c r="W46" s="2"/>
      <c r="X46" t="s">
        <v>18</v>
      </c>
      <c r="Y46">
        <v>0.56041801714308537</v>
      </c>
    </row>
    <row r="47" spans="16:26" x14ac:dyDescent="0.2">
      <c r="P47" t="s">
        <v>19</v>
      </c>
      <c r="Q47">
        <v>0.40811286110046852</v>
      </c>
      <c r="T47" t="s">
        <v>19</v>
      </c>
      <c r="U47">
        <v>0.33053910787459173</v>
      </c>
      <c r="X47" t="s">
        <v>19</v>
      </c>
      <c r="Y47">
        <v>0.30716113105018156</v>
      </c>
    </row>
    <row r="48" spans="16:26" x14ac:dyDescent="0.2">
      <c r="P48" t="s">
        <v>20</v>
      </c>
      <c r="Q48">
        <v>2.9199855803537269</v>
      </c>
      <c r="T48" t="s">
        <v>20</v>
      </c>
      <c r="U48">
        <v>2.1318467863266499</v>
      </c>
      <c r="X48" t="s">
        <v>20</v>
      </c>
      <c r="Y48">
        <v>2.3533634348018233</v>
      </c>
    </row>
    <row r="49" spans="16:26" x14ac:dyDescent="0.2">
      <c r="P49" t="s">
        <v>21</v>
      </c>
      <c r="Q49">
        <v>0.81622572220093703</v>
      </c>
      <c r="T49" t="s">
        <v>21</v>
      </c>
      <c r="U49">
        <v>0.66107821574918346</v>
      </c>
      <c r="X49" t="s">
        <v>21</v>
      </c>
      <c r="Y49">
        <v>0.61432226210036311</v>
      </c>
    </row>
    <row r="50" spans="16:26" ht="17" thickBot="1" x14ac:dyDescent="0.25">
      <c r="P50" s="2" t="s">
        <v>22</v>
      </c>
      <c r="Q50" s="2">
        <v>4.3026527297494637</v>
      </c>
      <c r="R50" s="2"/>
      <c r="T50" s="2" t="s">
        <v>22</v>
      </c>
      <c r="U50" s="2">
        <v>2.7764451051977934</v>
      </c>
      <c r="V50" s="2"/>
      <c r="X50" s="2" t="s">
        <v>22</v>
      </c>
      <c r="Y50" s="2">
        <v>3.1824463052837091</v>
      </c>
      <c r="Z50" s="2"/>
    </row>
  </sheetData>
  <mergeCells count="29">
    <mergeCell ref="A19:A21"/>
    <mergeCell ref="O19:O21"/>
    <mergeCell ref="P19:P21"/>
    <mergeCell ref="Q19:Q21"/>
    <mergeCell ref="S10:S12"/>
    <mergeCell ref="S13:S15"/>
    <mergeCell ref="S16:S18"/>
    <mergeCell ref="S19:S21"/>
    <mergeCell ref="Q10:Q12"/>
    <mergeCell ref="A13:A15"/>
    <mergeCell ref="O13:O15"/>
    <mergeCell ref="P13:P15"/>
    <mergeCell ref="Q13:Q15"/>
    <mergeCell ref="A16:A18"/>
    <mergeCell ref="O16:O18"/>
    <mergeCell ref="P16:P18"/>
    <mergeCell ref="Q16:Q18"/>
    <mergeCell ref="B9:E9"/>
    <mergeCell ref="F9:I9"/>
    <mergeCell ref="J9:M9"/>
    <mergeCell ref="A10:A12"/>
    <mergeCell ref="O10:O12"/>
    <mergeCell ref="P10:P12"/>
    <mergeCell ref="B2:E2"/>
    <mergeCell ref="F2:I2"/>
    <mergeCell ref="A3:A5"/>
    <mergeCell ref="J3:J5"/>
    <mergeCell ref="A6:A8"/>
    <mergeCell ref="J6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Jeannie</dc:creator>
  <cp:lastModifiedBy>CuiJiarui</cp:lastModifiedBy>
  <dcterms:created xsi:type="dcterms:W3CDTF">2025-07-09T21:38:30Z</dcterms:created>
  <dcterms:modified xsi:type="dcterms:W3CDTF">2025-07-11T20:14:59Z</dcterms:modified>
</cp:coreProperties>
</file>