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njin/Desktop/APM466/"/>
    </mc:Choice>
  </mc:AlternateContent>
  <xr:revisionPtr revIDLastSave="0" documentId="13_ncr:1_{8D4A2A0B-67CA-DE4E-8309-9BD7C84BC43C}" xr6:coauthVersionLast="47" xr6:coauthVersionMax="47" xr10:uidLastSave="{00000000-0000-0000-0000-000000000000}"/>
  <bookViews>
    <workbookView xWindow="8880" yWindow="1800" windowWidth="52800" windowHeight="21760" xr2:uid="{ED31C705-960E-6748-9750-3A087B1E6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X3" i="1"/>
  <c r="X4" i="1"/>
  <c r="X5" i="1"/>
  <c r="X6" i="1"/>
  <c r="X7" i="1"/>
  <c r="X8" i="1"/>
  <c r="X9" i="1"/>
  <c r="X10" i="1"/>
  <c r="X11" i="1"/>
  <c r="X12" i="1"/>
  <c r="AC6" i="1"/>
  <c r="AA8" i="1"/>
  <c r="Z5" i="1"/>
  <c r="U6" i="1"/>
  <c r="F11" i="1"/>
  <c r="G11" i="1" s="1"/>
  <c r="F12" i="1"/>
  <c r="H12" i="1" s="1"/>
  <c r="F10" i="1"/>
  <c r="G10" i="1" s="1"/>
  <c r="F8" i="1"/>
  <c r="G8" i="1" s="1"/>
  <c r="F9" i="1"/>
  <c r="G9" i="1" s="1"/>
  <c r="H8" i="1"/>
  <c r="AC8" i="1" s="1"/>
  <c r="F7" i="1"/>
  <c r="H7" i="1" s="1"/>
  <c r="Z7" i="1" s="1"/>
  <c r="B7" i="1"/>
  <c r="F6" i="1"/>
  <c r="H6" i="1" s="1"/>
  <c r="AB6" i="1" s="1"/>
  <c r="B6" i="1"/>
  <c r="F5" i="1"/>
  <c r="H5" i="1" s="1"/>
  <c r="AB5" i="1" s="1"/>
  <c r="B5" i="1"/>
  <c r="F4" i="1"/>
  <c r="H4" i="1" s="1"/>
  <c r="B4" i="1"/>
  <c r="F3" i="1"/>
  <c r="H3" i="1" s="1"/>
  <c r="AD3" i="1" s="1"/>
  <c r="B3" i="1"/>
  <c r="F2" i="1"/>
  <c r="H2" i="1" s="1"/>
  <c r="AB2" i="1" s="1"/>
  <c r="B2" i="1"/>
  <c r="U7" i="1" l="1"/>
  <c r="W2" i="1"/>
  <c r="W4" i="1"/>
  <c r="Z6" i="1"/>
  <c r="AB12" i="1"/>
  <c r="AB4" i="1"/>
  <c r="AC7" i="1"/>
  <c r="U2" i="1"/>
  <c r="U5" i="1"/>
  <c r="V8" i="1"/>
  <c r="W12" i="1"/>
  <c r="Z12" i="1"/>
  <c r="Z4" i="1"/>
  <c r="AA7" i="1"/>
  <c r="AC2" i="1"/>
  <c r="AC5" i="1"/>
  <c r="AD8" i="1"/>
  <c r="W3" i="1"/>
  <c r="Z2" i="1"/>
  <c r="AB3" i="1"/>
  <c r="U12" i="1"/>
  <c r="U4" i="1"/>
  <c r="V7" i="1"/>
  <c r="X2" i="1"/>
  <c r="Z3" i="1"/>
  <c r="AA6" i="1"/>
  <c r="AC12" i="1"/>
  <c r="AC4" i="1"/>
  <c r="AD7" i="1"/>
  <c r="U3" i="1"/>
  <c r="V6" i="1"/>
  <c r="W8" i="1"/>
  <c r="AA2" i="1"/>
  <c r="AA5" i="1"/>
  <c r="AB8" i="1"/>
  <c r="AC3" i="1"/>
  <c r="AD6" i="1"/>
  <c r="V2" i="1"/>
  <c r="V5" i="1"/>
  <c r="W7" i="1"/>
  <c r="AA12" i="1"/>
  <c r="AA4" i="1"/>
  <c r="AB7" i="1"/>
  <c r="AD2" i="1"/>
  <c r="AD5" i="1"/>
  <c r="H11" i="1"/>
  <c r="V12" i="1"/>
  <c r="V4" i="1"/>
  <c r="W6" i="1"/>
  <c r="Y2" i="1"/>
  <c r="Z8" i="1"/>
  <c r="AA3" i="1"/>
  <c r="AD12" i="1"/>
  <c r="AD4" i="1"/>
  <c r="U8" i="1"/>
  <c r="V3" i="1"/>
  <c r="W5" i="1"/>
  <c r="G12" i="1"/>
  <c r="H10" i="1"/>
  <c r="H9" i="1"/>
  <c r="G7" i="1"/>
  <c r="G6" i="1"/>
  <c r="G5" i="1"/>
  <c r="G4" i="1"/>
  <c r="G3" i="1"/>
  <c r="G2" i="1"/>
  <c r="AC9" i="1" l="1"/>
  <c r="U9" i="1"/>
  <c r="Z9" i="1"/>
  <c r="AB9" i="1"/>
  <c r="W9" i="1"/>
  <c r="V9" i="1"/>
  <c r="AD9" i="1"/>
  <c r="AA9" i="1"/>
  <c r="AA10" i="1"/>
  <c r="AC10" i="1"/>
  <c r="U10" i="1"/>
  <c r="Z10" i="1"/>
  <c r="AB10" i="1"/>
  <c r="W10" i="1"/>
  <c r="AD10" i="1"/>
  <c r="V10" i="1"/>
  <c r="AD11" i="1"/>
  <c r="V11" i="1"/>
  <c r="AA11" i="1"/>
  <c r="AC11" i="1"/>
  <c r="U11" i="1"/>
  <c r="Z11" i="1"/>
  <c r="AB11" i="1"/>
  <c r="W11" i="1"/>
</calcChain>
</file>

<file path=xl/sharedStrings.xml><?xml version="1.0" encoding="utf-8"?>
<sst xmlns="http://schemas.openxmlformats.org/spreadsheetml/2006/main" count="56" uniqueCount="56">
  <si>
    <t>URL</t>
  </si>
  <si>
    <t>BOND NAME</t>
  </si>
  <si>
    <t>ISIN</t>
  </si>
  <si>
    <t>Coupon</t>
  </si>
  <si>
    <t xml:space="preserve">Issue Date </t>
  </si>
  <si>
    <t>Months until Maturity</t>
  </si>
  <si>
    <t>Years until Maturity</t>
  </si>
  <si>
    <t>Months from last coupon</t>
  </si>
  <si>
    <t>Maturity Date</t>
  </si>
  <si>
    <t>https://markets.businessinsider.com/bonds/canadacd-bonds_201622-bond-2022-ca135087g328</t>
  </si>
  <si>
    <t>CA135087G328</t>
  </si>
  <si>
    <t>https://markets.businessinsider.com/bonds/9_250-canada-government-of-bond-2022-ca135087um44</t>
  </si>
  <si>
    <t>CA135087UM44</t>
  </si>
  <si>
    <t>https://markets.businessinsider.com/bonds/canadacd-bonds_201723-bond-2023-ca135087h490</t>
  </si>
  <si>
    <t>CA135087H490</t>
  </si>
  <si>
    <t>https://markets.businessinsider.com/bonds/1_500-canada-government-of-bond-2023-ca135087a610</t>
  </si>
  <si>
    <t>CA135087A610</t>
  </si>
  <si>
    <t>https://markets.businessinsider.com/bonds/canadacd-bonds_201824-bond-2024-ca135087j546</t>
  </si>
  <si>
    <t>CA135087J546</t>
  </si>
  <si>
    <t>https://markets.businessinsider.com/bonds/canadacd-bonds_201324-bond-2024-ca135087b451</t>
  </si>
  <si>
    <t>CA135087B451</t>
  </si>
  <si>
    <t>https://markets.businessinsider.com/bonds/canadacd-bonds_201925-bond-2025-ca135087k528</t>
  </si>
  <si>
    <t>CAN 1.25 Mar 25</t>
  </si>
  <si>
    <t>CA135087K528</t>
  </si>
  <si>
    <t>CA135087D507</t>
  </si>
  <si>
    <t>https://markets.businessinsider.com/bonds/canadacd-bonds_201425-bond-2025-ca135087d507</t>
  </si>
  <si>
    <t>CAN 2.25 Jun 25</t>
  </si>
  <si>
    <t>https://markets.businessinsider.com/bonds/canadacd-bonds_202026-bond-2026-ca135087l518</t>
  </si>
  <si>
    <t>CAN 0.25 Mar 26</t>
  </si>
  <si>
    <t>CA135087L518</t>
  </si>
  <si>
    <t>https://markets.businessinsider.com/bonds/canadacd-bonds_201526-bond-2026-ca135087e679</t>
  </si>
  <si>
    <t>CA135087E679</t>
  </si>
  <si>
    <t>https://markets.businessinsider.com/bonds/canadacd-bonds_202127-bond-2027-ca135087m847</t>
  </si>
  <si>
    <t>CAN 1.25 Mar 27</t>
  </si>
  <si>
    <t>CA135087M847</t>
  </si>
  <si>
    <t>CAN 1.5 Jun 26</t>
  </si>
  <si>
    <t>2022-01-10 Price</t>
  </si>
  <si>
    <t>2022-01-11 Price</t>
  </si>
  <si>
    <t>2022-01-12 Price</t>
  </si>
  <si>
    <t>2022-01-13 Price</t>
  </si>
  <si>
    <t>2022-01-14 Price</t>
  </si>
  <si>
    <t>2022-01-17 Price</t>
  </si>
  <si>
    <t>2022-01-18 Price</t>
  </si>
  <si>
    <t>2022-01-19 Price</t>
  </si>
  <si>
    <t>2022-01-20 Price</t>
  </si>
  <si>
    <t>2022-01-21 Price</t>
  </si>
  <si>
    <t>2022-01-10 Dirty Price</t>
  </si>
  <si>
    <t>2022-01-11 Dirty Price</t>
  </si>
  <si>
    <t>2022-01-12 Dirty Price</t>
  </si>
  <si>
    <t>2022-01-13 Dirty Price</t>
  </si>
  <si>
    <t>2022-01-14 Dirty Price</t>
  </si>
  <si>
    <t>2022-01-17 Dirty Price</t>
  </si>
  <si>
    <t>2022-01-18 Dirty Price</t>
  </si>
  <si>
    <t>2022-01-19 Dirty Price</t>
  </si>
  <si>
    <t>2022-01-20 Dirty  Price</t>
  </si>
  <si>
    <t>2022-01-21 Dirty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</si>
</sst>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color rgb="FF11111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DCEAEC"/>
      </right>
      <top/>
      <bottom style="thin">
        <color rgb="FFDCEAEC"/>
      </bottom>
      <diagonal/>
    </border>
    <border>
      <left/>
      <right/>
      <top/>
      <bottom style="thin">
        <color rgb="FFDCEAE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3" fillId="0" borderId="1" xfId="1" applyFont="1" applyBorder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0" fontId="8" fillId="0" borderId="2" xfId="0" applyNumberFormat="1" applyFont="1" applyBorder="1"/>
    <xf numFmtId="14" fontId="8" fillId="0" borderId="0" xfId="0" applyNumberFormat="1" applyFont="1"/>
    <xf numFmtId="14" fontId="8" fillId="0" borderId="2" xfId="0" applyNumberFormat="1" applyFont="1" applyBorder="1"/>
    <xf numFmtId="10" fontId="8" fillId="0" borderId="0" xfId="0" applyNumberFormat="1" applyFont="1"/>
    <xf numFmtId="0" fontId="8" fillId="0" borderId="0" xfId="0" applyFont="1" applyFill="1" applyBorder="1"/>
    <xf numFmtId="12" fontId="8" fillId="0" borderId="0" xfId="0" applyNumberFormat="1" applyFont="1"/>
    <xf numFmtId="14" fontId="1" fillId="0" borderId="0" xfId="0" applyNumberFormat="1" applyFont="1"/>
    <xf numFmtId="0" fontId="9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7759D-4386-C046-9A22-DDFCB9380655}">
  <dimension ref="A1:AD14"/>
  <sheetViews>
    <sheetView tabSelected="1" topLeftCell="G1" zoomScale="125" zoomScaleNormal="125" workbookViewId="0">
      <selection activeCell="Y14" sqref="Y14"/>
    </sheetView>
  </sheetViews>
  <sheetFormatPr baseColWidth="10" defaultRowHeight="16" x14ac:dyDescent="0.2"/>
  <cols>
    <col min="1" max="1" width="13.83203125" customWidth="1"/>
    <col min="2" max="2" width="16" customWidth="1"/>
    <col min="3" max="3" width="14.1640625" customWidth="1"/>
    <col min="4" max="4" width="11" bestFit="1" customWidth="1"/>
    <col min="5" max="5" width="11.83203125" bestFit="1" customWidth="1"/>
    <col min="6" max="6" width="21.6640625" customWidth="1"/>
    <col min="7" max="7" width="21.5" customWidth="1"/>
    <col min="8" max="8" width="26.6640625" customWidth="1"/>
    <col min="9" max="9" width="13.5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4" t="s">
        <v>36</v>
      </c>
      <c r="K1" s="14" t="s">
        <v>37</v>
      </c>
      <c r="L1" s="14" t="s">
        <v>38</v>
      </c>
      <c r="M1" s="14" t="s">
        <v>39</v>
      </c>
      <c r="N1" s="14" t="s">
        <v>40</v>
      </c>
      <c r="O1" s="14" t="s">
        <v>41</v>
      </c>
      <c r="P1" s="14" t="s">
        <v>42</v>
      </c>
      <c r="Q1" s="14" t="s">
        <v>43</v>
      </c>
      <c r="R1" s="14" t="s">
        <v>44</v>
      </c>
      <c r="S1" s="14" t="s">
        <v>45</v>
      </c>
      <c r="U1" s="14" t="s">
        <v>46</v>
      </c>
      <c r="V1" s="14" t="s">
        <v>47</v>
      </c>
      <c r="W1" s="14" t="s">
        <v>48</v>
      </c>
      <c r="X1" s="14" t="s">
        <v>49</v>
      </c>
      <c r="Y1" s="14" t="s">
        <v>50</v>
      </c>
      <c r="Z1" s="14" t="s">
        <v>51</v>
      </c>
      <c r="AA1" s="14" t="s">
        <v>52</v>
      </c>
      <c r="AB1" s="14" t="s">
        <v>53</v>
      </c>
      <c r="AC1" s="14" t="s">
        <v>54</v>
      </c>
      <c r="AD1" s="14" t="s">
        <v>55</v>
      </c>
    </row>
    <row r="2" spans="1:30" x14ac:dyDescent="0.2">
      <c r="A2" s="2" t="s">
        <v>9</v>
      </c>
      <c r="B2" s="7" t="str">
        <f t="shared" ref="B2:B4" si="0">CONCATENATE("CAN ",D2*100, " ",TEXT(I2,"mmm yy"))</f>
        <v>CAN 0.5 Mar 22</v>
      </c>
      <c r="C2" s="7" t="s">
        <v>10</v>
      </c>
      <c r="D2" s="8">
        <v>5.0000000000000001E-3</v>
      </c>
      <c r="E2" s="9">
        <v>42654</v>
      </c>
      <c r="F2" s="7">
        <f t="shared" ref="F2:F4" si="1">( YEAR(I2)- 2022)*12 + MONTH(I2)-1</f>
        <v>2</v>
      </c>
      <c r="G2" s="13">
        <f t="shared" ref="G2:G7" si="2">F2/12</f>
        <v>0.16666666666666666</v>
      </c>
      <c r="H2" s="7">
        <f t="shared" ref="H2:H10" si="3">6-MOD(F2,6)</f>
        <v>4</v>
      </c>
      <c r="I2" s="10">
        <v>44621</v>
      </c>
      <c r="J2" s="15">
        <v>100.04</v>
      </c>
      <c r="K2" s="15">
        <v>100.03</v>
      </c>
      <c r="L2" s="15">
        <v>100.03</v>
      </c>
      <c r="M2" s="16">
        <v>100.03</v>
      </c>
      <c r="N2" s="16">
        <v>100.03</v>
      </c>
      <c r="O2" s="16">
        <v>100.02</v>
      </c>
      <c r="P2" s="16">
        <v>100.02</v>
      </c>
      <c r="Q2" s="16">
        <v>100.01</v>
      </c>
      <c r="R2" s="16">
        <v>100.01</v>
      </c>
      <c r="S2" s="16">
        <v>100.01</v>
      </c>
      <c r="U2">
        <f>((1000*D2)/2)*(H2/6)+J2</f>
        <v>101.70666666666668</v>
      </c>
      <c r="V2">
        <f>((1000*D2)/2)*(H2/6)+K2</f>
        <v>101.69666666666667</v>
      </c>
      <c r="W2">
        <f>((1000*D2)/2)*(H2/6)+L2</f>
        <v>101.69666666666667</v>
      </c>
      <c r="X2">
        <f>((1000*D2/2)*(H2/6)+M2)</f>
        <v>101.69666666666667</v>
      </c>
      <c r="Y2">
        <f>((1000*D2)/2)*(H2/6)+N2</f>
        <v>101.69666666666667</v>
      </c>
      <c r="Z2">
        <f>((1000*D2)/2)*(H2/6)+O2</f>
        <v>101.68666666666667</v>
      </c>
      <c r="AA2">
        <f>((1000*D2)/2)*(H2/6)+P2</f>
        <v>101.68666666666667</v>
      </c>
      <c r="AB2">
        <f>((1000*D2)/2)*(H2/6)+Q2</f>
        <v>101.67666666666668</v>
      </c>
      <c r="AC2">
        <f>((1000*D2)/2)*(H2/6)+R2</f>
        <v>101.67666666666668</v>
      </c>
      <c r="AD2">
        <f>((1000*D2)/2)*(H2/6)+S2</f>
        <v>101.67666666666668</v>
      </c>
    </row>
    <row r="3" spans="1:30" x14ac:dyDescent="0.2">
      <c r="A3" s="2" t="s">
        <v>11</v>
      </c>
      <c r="B3" s="7" t="str">
        <f t="shared" si="0"/>
        <v>CAN 9.25 Jun 22</v>
      </c>
      <c r="C3" s="7" t="s">
        <v>12</v>
      </c>
      <c r="D3" s="8">
        <v>9.2499999999999999E-2</v>
      </c>
      <c r="E3" s="9">
        <v>33587</v>
      </c>
      <c r="F3" s="7">
        <f t="shared" si="1"/>
        <v>5</v>
      </c>
      <c r="G3" s="13">
        <f t="shared" si="2"/>
        <v>0.41666666666666669</v>
      </c>
      <c r="H3" s="7">
        <f t="shared" si="3"/>
        <v>1</v>
      </c>
      <c r="I3" s="10">
        <v>44713</v>
      </c>
      <c r="J3" s="15">
        <v>103.39</v>
      </c>
      <c r="K3" s="15">
        <v>103.36</v>
      </c>
      <c r="L3" s="15">
        <v>103.33</v>
      </c>
      <c r="M3" s="16">
        <v>103.28</v>
      </c>
      <c r="N3" s="16">
        <v>103.24</v>
      </c>
      <c r="O3" s="16">
        <v>103.2</v>
      </c>
      <c r="P3" s="16">
        <v>103.16</v>
      </c>
      <c r="Q3" s="16">
        <v>103.11</v>
      </c>
      <c r="R3" s="16">
        <v>103.06</v>
      </c>
      <c r="S3" s="16">
        <v>103.03</v>
      </c>
      <c r="U3">
        <f t="shared" ref="U3:U12" si="4">((1000*D3)/2)*(H3/6)+J3</f>
        <v>111.09833333333333</v>
      </c>
      <c r="V3">
        <f t="shared" ref="V3:V12" si="5">((1000*D3)/2)*(H3/6)+K3</f>
        <v>111.06833333333333</v>
      </c>
      <c r="W3">
        <f t="shared" ref="W3:W12" si="6">((1000*D3)/2)*(H3/6)+L3</f>
        <v>111.03833333333333</v>
      </c>
      <c r="X3">
        <f t="shared" ref="X3:X12" si="7">((1000*D3/2)*(H3/6)+M3)</f>
        <v>110.98833333333333</v>
      </c>
      <c r="Y3">
        <f t="shared" ref="Y3:Y12" si="8">((1000*D3)/2)*(H3/6)+N3</f>
        <v>110.94833333333332</v>
      </c>
      <c r="Z3">
        <f t="shared" ref="Z3:Z12" si="9">((1000*D3)/2)*(H3/6)+O3</f>
        <v>110.90833333333333</v>
      </c>
      <c r="AA3">
        <f t="shared" ref="AA3:AA12" si="10">((1000*D3)/2)*(H3/6)+P3</f>
        <v>110.86833333333333</v>
      </c>
      <c r="AB3">
        <f t="shared" ref="AB3:AB12" si="11">((1000*D3)/2)*(H3/6)+Q3</f>
        <v>110.81833333333333</v>
      </c>
      <c r="AC3">
        <f t="shared" ref="AC3:AC12" si="12">((1000*D3)/2)*(H3/6)+R3</f>
        <v>110.76833333333333</v>
      </c>
      <c r="AD3">
        <f t="shared" ref="AD3:AD12" si="13">((1000*D3)/2)*(H3/6)+S3</f>
        <v>110.73833333333333</v>
      </c>
    </row>
    <row r="4" spans="1:30" x14ac:dyDescent="0.2">
      <c r="A4" s="2" t="s">
        <v>13</v>
      </c>
      <c r="B4" s="7" t="str">
        <f t="shared" si="0"/>
        <v>CAN 1.75 Mar 23</v>
      </c>
      <c r="C4" s="7" t="s">
        <v>14</v>
      </c>
      <c r="D4" s="8">
        <v>1.7500000000000002E-2</v>
      </c>
      <c r="E4" s="9">
        <v>43014</v>
      </c>
      <c r="F4" s="7">
        <f t="shared" si="1"/>
        <v>14</v>
      </c>
      <c r="G4" s="13">
        <f t="shared" si="2"/>
        <v>1.1666666666666667</v>
      </c>
      <c r="H4" s="7">
        <f t="shared" si="3"/>
        <v>4</v>
      </c>
      <c r="I4" s="10">
        <v>44986</v>
      </c>
      <c r="J4" s="15">
        <v>100.94</v>
      </c>
      <c r="K4" s="15">
        <v>100.93</v>
      </c>
      <c r="L4" s="15">
        <v>100.91</v>
      </c>
      <c r="M4" s="16">
        <v>100.88</v>
      </c>
      <c r="N4" s="16">
        <v>100.87</v>
      </c>
      <c r="O4" s="16">
        <v>100.82</v>
      </c>
      <c r="P4" s="16">
        <v>100.74</v>
      </c>
      <c r="Q4" s="16">
        <v>100.7</v>
      </c>
      <c r="R4" s="16">
        <v>100.71</v>
      </c>
      <c r="S4" s="16">
        <v>100.75</v>
      </c>
      <c r="U4">
        <f t="shared" si="4"/>
        <v>106.77333333333333</v>
      </c>
      <c r="V4">
        <f t="shared" si="5"/>
        <v>106.76333333333334</v>
      </c>
      <c r="W4">
        <f t="shared" si="6"/>
        <v>106.74333333333333</v>
      </c>
      <c r="X4">
        <f t="shared" si="7"/>
        <v>106.71333333333332</v>
      </c>
      <c r="Y4">
        <f t="shared" si="8"/>
        <v>106.70333333333333</v>
      </c>
      <c r="Z4">
        <f t="shared" si="9"/>
        <v>106.65333333333332</v>
      </c>
      <c r="AA4">
        <f t="shared" si="10"/>
        <v>106.57333333333332</v>
      </c>
      <c r="AB4">
        <f t="shared" si="11"/>
        <v>106.53333333333333</v>
      </c>
      <c r="AC4">
        <f t="shared" si="12"/>
        <v>106.54333333333332</v>
      </c>
      <c r="AD4">
        <f t="shared" si="13"/>
        <v>106.58333333333333</v>
      </c>
    </row>
    <row r="5" spans="1:30" x14ac:dyDescent="0.2">
      <c r="A5" s="2" t="s">
        <v>15</v>
      </c>
      <c r="B5" s="7" t="str">
        <f>CONCATENATE("CAN ",D5*100, " ",TEXT(I5,"mmm yy"))</f>
        <v>CAN 1.5 Jun 23</v>
      </c>
      <c r="C5" s="7" t="s">
        <v>16</v>
      </c>
      <c r="D5" s="8">
        <v>1.4999999999999999E-2</v>
      </c>
      <c r="E5" s="9">
        <v>41120</v>
      </c>
      <c r="F5" s="7">
        <f>( YEAR(I5)- 2022)*12 + MONTH(I5)-1</f>
        <v>17</v>
      </c>
      <c r="G5" s="13">
        <f t="shared" si="2"/>
        <v>1.4166666666666667</v>
      </c>
      <c r="H5" s="7">
        <f t="shared" si="3"/>
        <v>1</v>
      </c>
      <c r="I5" s="10">
        <v>45078</v>
      </c>
      <c r="J5" s="15">
        <v>100.71</v>
      </c>
      <c r="K5" s="15">
        <v>100.7</v>
      </c>
      <c r="L5" s="15">
        <v>100.67</v>
      </c>
      <c r="M5" s="16">
        <v>100.65</v>
      </c>
      <c r="N5" s="16">
        <v>100.64</v>
      </c>
      <c r="O5" s="16">
        <v>100.58</v>
      </c>
      <c r="P5" s="16">
        <v>100.48</v>
      </c>
      <c r="Q5" s="16">
        <v>100.41</v>
      </c>
      <c r="R5" s="16">
        <v>100.41</v>
      </c>
      <c r="S5" s="16">
        <v>100.45</v>
      </c>
      <c r="U5">
        <f t="shared" si="4"/>
        <v>101.96</v>
      </c>
      <c r="V5">
        <f t="shared" si="5"/>
        <v>101.95</v>
      </c>
      <c r="W5">
        <f t="shared" si="6"/>
        <v>101.92</v>
      </c>
      <c r="X5">
        <f t="shared" si="7"/>
        <v>101.9</v>
      </c>
      <c r="Y5">
        <f t="shared" si="8"/>
        <v>101.89</v>
      </c>
      <c r="Z5">
        <f t="shared" si="9"/>
        <v>101.83</v>
      </c>
      <c r="AA5">
        <f t="shared" si="10"/>
        <v>101.73</v>
      </c>
      <c r="AB5">
        <f t="shared" si="11"/>
        <v>101.66</v>
      </c>
      <c r="AC5">
        <f t="shared" si="12"/>
        <v>101.66</v>
      </c>
      <c r="AD5">
        <f t="shared" si="13"/>
        <v>101.7</v>
      </c>
    </row>
    <row r="6" spans="1:30" x14ac:dyDescent="0.2">
      <c r="A6" s="2" t="s">
        <v>17</v>
      </c>
      <c r="B6" s="7" t="str">
        <f t="shared" ref="B6:B7" si="14">CONCATENATE("CAN ",D6*100, " ",TEXT(I6,"mmm yy"))</f>
        <v>CAN 2.25 Mar 24</v>
      </c>
      <c r="C6" s="7" t="s">
        <v>18</v>
      </c>
      <c r="D6" s="8">
        <v>2.2499999999999999E-2</v>
      </c>
      <c r="E6" s="9">
        <v>43378</v>
      </c>
      <c r="F6" s="7">
        <f t="shared" ref="F6:F12" si="15">( YEAR(I6)- 2022)*12 + MONTH(I6)-1</f>
        <v>26</v>
      </c>
      <c r="G6" s="13">
        <f t="shared" si="2"/>
        <v>2.1666666666666665</v>
      </c>
      <c r="H6" s="7">
        <f t="shared" si="3"/>
        <v>4</v>
      </c>
      <c r="I6" s="10">
        <v>45352</v>
      </c>
      <c r="J6" s="15">
        <v>101.82</v>
      </c>
      <c r="K6" s="15">
        <v>101.8</v>
      </c>
      <c r="L6" s="15">
        <v>101.77</v>
      </c>
      <c r="M6" s="16">
        <v>102.24</v>
      </c>
      <c r="N6" s="16">
        <v>102.24</v>
      </c>
      <c r="O6" s="16">
        <v>102.12</v>
      </c>
      <c r="P6" s="16">
        <v>101.98</v>
      </c>
      <c r="Q6" s="16">
        <v>101.88</v>
      </c>
      <c r="R6" s="16">
        <v>101.91</v>
      </c>
      <c r="S6" s="16">
        <v>101.96</v>
      </c>
      <c r="U6">
        <f t="shared" si="4"/>
        <v>109.32</v>
      </c>
      <c r="V6">
        <f t="shared" si="5"/>
        <v>109.3</v>
      </c>
      <c r="W6">
        <f t="shared" si="6"/>
        <v>109.27</v>
      </c>
      <c r="X6">
        <f t="shared" si="7"/>
        <v>109.74</v>
      </c>
      <c r="Y6">
        <f t="shared" si="8"/>
        <v>109.74</v>
      </c>
      <c r="Z6">
        <f t="shared" si="9"/>
        <v>109.62</v>
      </c>
      <c r="AA6">
        <f t="shared" si="10"/>
        <v>109.48</v>
      </c>
      <c r="AB6">
        <f t="shared" si="11"/>
        <v>109.38</v>
      </c>
      <c r="AC6">
        <f t="shared" si="12"/>
        <v>109.41</v>
      </c>
      <c r="AD6">
        <f t="shared" si="13"/>
        <v>109.46</v>
      </c>
    </row>
    <row r="7" spans="1:30" x14ac:dyDescent="0.2">
      <c r="A7" s="2" t="s">
        <v>19</v>
      </c>
      <c r="B7" s="7" t="str">
        <f t="shared" si="14"/>
        <v>CAN 2.5 Jun 24</v>
      </c>
      <c r="C7" s="7" t="s">
        <v>20</v>
      </c>
      <c r="D7" s="8">
        <v>2.5000000000000001E-2</v>
      </c>
      <c r="E7" s="9">
        <v>41457</v>
      </c>
      <c r="F7" s="7">
        <f t="shared" si="15"/>
        <v>29</v>
      </c>
      <c r="G7" s="13">
        <f t="shared" si="2"/>
        <v>2.4166666666666665</v>
      </c>
      <c r="H7" s="7">
        <f t="shared" si="3"/>
        <v>1</v>
      </c>
      <c r="I7" s="10">
        <v>45444</v>
      </c>
      <c r="J7" s="15">
        <v>103.02</v>
      </c>
      <c r="K7" s="15">
        <v>102.98</v>
      </c>
      <c r="L7" s="15">
        <v>102.97</v>
      </c>
      <c r="M7" s="16">
        <v>102.93</v>
      </c>
      <c r="N7" s="16">
        <v>102.88</v>
      </c>
      <c r="O7" s="16">
        <v>102.67</v>
      </c>
      <c r="P7" s="16">
        <v>102.67</v>
      </c>
      <c r="Q7" s="16">
        <v>102.57</v>
      </c>
      <c r="R7" s="16">
        <v>102.53</v>
      </c>
      <c r="S7" s="16">
        <v>102.62</v>
      </c>
      <c r="U7">
        <f t="shared" si="4"/>
        <v>105.10333333333332</v>
      </c>
      <c r="V7">
        <f t="shared" si="5"/>
        <v>105.06333333333333</v>
      </c>
      <c r="W7">
        <f t="shared" si="6"/>
        <v>105.05333333333333</v>
      </c>
      <c r="X7">
        <f t="shared" si="7"/>
        <v>105.01333333333334</v>
      </c>
      <c r="Y7">
        <f t="shared" si="8"/>
        <v>104.96333333333332</v>
      </c>
      <c r="Z7">
        <f t="shared" si="9"/>
        <v>104.75333333333333</v>
      </c>
      <c r="AA7">
        <f t="shared" si="10"/>
        <v>104.75333333333333</v>
      </c>
      <c r="AB7">
        <f t="shared" si="11"/>
        <v>104.65333333333332</v>
      </c>
      <c r="AC7">
        <f t="shared" si="12"/>
        <v>104.61333333333333</v>
      </c>
      <c r="AD7">
        <f t="shared" si="13"/>
        <v>104.70333333333333</v>
      </c>
    </row>
    <row r="8" spans="1:30" x14ac:dyDescent="0.2">
      <c r="A8" s="3" t="s">
        <v>21</v>
      </c>
      <c r="B8" s="7" t="s">
        <v>22</v>
      </c>
      <c r="C8" s="7" t="s">
        <v>23</v>
      </c>
      <c r="D8" s="11">
        <v>1.2500000000000001E-2</v>
      </c>
      <c r="E8" s="9">
        <v>43748</v>
      </c>
      <c r="F8" s="7">
        <f t="shared" si="15"/>
        <v>38</v>
      </c>
      <c r="G8" s="13">
        <f t="shared" ref="G8:G12" si="16">F8/12</f>
        <v>3.1666666666666665</v>
      </c>
      <c r="H8" s="7">
        <f t="shared" si="3"/>
        <v>4</v>
      </c>
      <c r="I8" s="9">
        <v>45717</v>
      </c>
      <c r="J8" s="15">
        <v>99.64</v>
      </c>
      <c r="K8" s="15">
        <v>99.67</v>
      </c>
      <c r="L8" s="15">
        <v>99.61</v>
      </c>
      <c r="M8" s="16">
        <v>99.59</v>
      </c>
      <c r="N8" s="16">
        <v>99.49</v>
      </c>
      <c r="O8" s="16">
        <v>99.25</v>
      </c>
      <c r="P8" s="16">
        <v>99.12</v>
      </c>
      <c r="Q8" s="16">
        <v>99.11</v>
      </c>
      <c r="R8" s="16">
        <v>99.1</v>
      </c>
      <c r="S8" s="16">
        <v>99.26</v>
      </c>
      <c r="U8">
        <f t="shared" si="4"/>
        <v>103.80666666666667</v>
      </c>
      <c r="V8">
        <f t="shared" si="5"/>
        <v>103.83666666666667</v>
      </c>
      <c r="W8">
        <f t="shared" si="6"/>
        <v>103.77666666666667</v>
      </c>
      <c r="X8">
        <f t="shared" si="7"/>
        <v>103.75666666666667</v>
      </c>
      <c r="Y8">
        <f t="shared" si="8"/>
        <v>103.65666666666667</v>
      </c>
      <c r="Z8">
        <f t="shared" si="9"/>
        <v>103.41666666666667</v>
      </c>
      <c r="AA8">
        <f t="shared" si="10"/>
        <v>103.28666666666668</v>
      </c>
      <c r="AB8">
        <f t="shared" si="11"/>
        <v>103.27666666666667</v>
      </c>
      <c r="AC8">
        <f t="shared" si="12"/>
        <v>103.26666666666667</v>
      </c>
      <c r="AD8">
        <f t="shared" si="13"/>
        <v>103.42666666666668</v>
      </c>
    </row>
    <row r="9" spans="1:30" x14ac:dyDescent="0.2">
      <c r="A9" s="3" t="s">
        <v>25</v>
      </c>
      <c r="B9" s="7" t="s">
        <v>26</v>
      </c>
      <c r="C9" s="7" t="s">
        <v>24</v>
      </c>
      <c r="D9" s="11">
        <v>2.2499999999999999E-2</v>
      </c>
      <c r="E9" s="9">
        <v>41819</v>
      </c>
      <c r="F9" s="7">
        <f t="shared" si="15"/>
        <v>41</v>
      </c>
      <c r="G9" s="13">
        <f t="shared" si="16"/>
        <v>3.4166666666666665</v>
      </c>
      <c r="H9" s="7">
        <f t="shared" si="3"/>
        <v>1</v>
      </c>
      <c r="I9" s="9">
        <v>45809</v>
      </c>
      <c r="J9" s="15">
        <v>102.91</v>
      </c>
      <c r="K9" s="15">
        <v>102.89</v>
      </c>
      <c r="L9" s="15">
        <v>102.9</v>
      </c>
      <c r="M9" s="16">
        <v>102.87</v>
      </c>
      <c r="N9" s="16">
        <v>102.79</v>
      </c>
      <c r="O9" s="16">
        <v>102.53</v>
      </c>
      <c r="P9" s="16">
        <v>102.35</v>
      </c>
      <c r="Q9" s="16">
        <v>102.26</v>
      </c>
      <c r="R9" s="16">
        <v>102.3</v>
      </c>
      <c r="S9" s="16">
        <v>102.38</v>
      </c>
      <c r="U9">
        <f t="shared" si="4"/>
        <v>104.785</v>
      </c>
      <c r="V9">
        <f t="shared" si="5"/>
        <v>104.765</v>
      </c>
      <c r="W9">
        <f t="shared" si="6"/>
        <v>104.77500000000001</v>
      </c>
      <c r="X9">
        <f t="shared" si="7"/>
        <v>104.745</v>
      </c>
      <c r="Y9">
        <f t="shared" si="8"/>
        <v>104.66500000000001</v>
      </c>
      <c r="Z9">
        <f t="shared" si="9"/>
        <v>104.405</v>
      </c>
      <c r="AA9">
        <f t="shared" si="10"/>
        <v>104.22499999999999</v>
      </c>
      <c r="AB9">
        <f t="shared" si="11"/>
        <v>104.13500000000001</v>
      </c>
      <c r="AC9">
        <f t="shared" si="12"/>
        <v>104.175</v>
      </c>
      <c r="AD9">
        <f t="shared" si="13"/>
        <v>104.255</v>
      </c>
    </row>
    <row r="10" spans="1:30" x14ac:dyDescent="0.2">
      <c r="A10" s="3" t="s">
        <v>27</v>
      </c>
      <c r="B10" s="7" t="s">
        <v>28</v>
      </c>
      <c r="C10" s="7" t="s">
        <v>29</v>
      </c>
      <c r="D10" s="11">
        <v>2.5000000000000001E-3</v>
      </c>
      <c r="E10" s="9">
        <v>44112</v>
      </c>
      <c r="F10" s="7">
        <f t="shared" si="15"/>
        <v>50</v>
      </c>
      <c r="G10" s="13">
        <f t="shared" si="16"/>
        <v>4.166666666666667</v>
      </c>
      <c r="H10" s="7">
        <f t="shared" si="3"/>
        <v>4</v>
      </c>
      <c r="I10" s="9">
        <v>46082</v>
      </c>
      <c r="J10" s="15">
        <v>95.11</v>
      </c>
      <c r="K10" s="15">
        <v>95.17</v>
      </c>
      <c r="L10" s="15">
        <v>95.12</v>
      </c>
      <c r="M10" s="16">
        <v>95.14</v>
      </c>
      <c r="N10" s="16">
        <v>95.04</v>
      </c>
      <c r="O10" s="16">
        <v>94.75</v>
      </c>
      <c r="P10" s="16">
        <v>94.53</v>
      </c>
      <c r="Q10" s="16">
        <v>94.5</v>
      </c>
      <c r="R10" s="16">
        <v>94.52</v>
      </c>
      <c r="S10" s="16">
        <v>94.7</v>
      </c>
      <c r="U10">
        <f t="shared" si="4"/>
        <v>95.943333333333328</v>
      </c>
      <c r="V10">
        <f t="shared" si="5"/>
        <v>96.00333333333333</v>
      </c>
      <c r="W10">
        <f t="shared" si="6"/>
        <v>95.953333333333333</v>
      </c>
      <c r="X10">
        <f t="shared" si="7"/>
        <v>95.973333333333329</v>
      </c>
      <c r="Y10">
        <f t="shared" si="8"/>
        <v>95.873333333333335</v>
      </c>
      <c r="Z10">
        <f t="shared" si="9"/>
        <v>95.583333333333329</v>
      </c>
      <c r="AA10">
        <f t="shared" si="10"/>
        <v>95.36333333333333</v>
      </c>
      <c r="AB10">
        <f t="shared" si="11"/>
        <v>95.333333333333329</v>
      </c>
      <c r="AC10">
        <f t="shared" si="12"/>
        <v>95.353333333333325</v>
      </c>
      <c r="AD10">
        <f t="shared" si="13"/>
        <v>95.533333333333331</v>
      </c>
    </row>
    <row r="11" spans="1:30" x14ac:dyDescent="0.2">
      <c r="A11" s="3" t="s">
        <v>30</v>
      </c>
      <c r="B11" s="12" t="s">
        <v>35</v>
      </c>
      <c r="C11" s="7" t="s">
        <v>31</v>
      </c>
      <c r="D11" s="11">
        <v>1.4999999999999999E-2</v>
      </c>
      <c r="E11" s="9">
        <v>42205</v>
      </c>
      <c r="F11" s="7">
        <f t="shared" si="15"/>
        <v>53</v>
      </c>
      <c r="G11" s="13">
        <f t="shared" si="16"/>
        <v>4.416666666666667</v>
      </c>
      <c r="H11" s="7">
        <f t="shared" ref="H11:H12" si="17">6-MOD(F11,6)</f>
        <v>1</v>
      </c>
      <c r="I11" s="9">
        <v>46174</v>
      </c>
      <c r="J11" s="15">
        <v>100.12</v>
      </c>
      <c r="K11" s="15">
        <v>100.17</v>
      </c>
      <c r="L11" s="15">
        <v>100.13</v>
      </c>
      <c r="M11" s="16">
        <v>100.12</v>
      </c>
      <c r="N11" s="16">
        <v>100.01</v>
      </c>
      <c r="O11" s="16">
        <v>99.7</v>
      </c>
      <c r="P11">
        <v>99.57</v>
      </c>
      <c r="Q11" s="16">
        <v>99.43</v>
      </c>
      <c r="R11" s="16">
        <v>99.45</v>
      </c>
      <c r="S11" s="16">
        <v>99.65</v>
      </c>
      <c r="U11">
        <f t="shared" si="4"/>
        <v>101.37</v>
      </c>
      <c r="V11">
        <f t="shared" si="5"/>
        <v>101.42</v>
      </c>
      <c r="W11">
        <f t="shared" si="6"/>
        <v>101.38</v>
      </c>
      <c r="X11">
        <f t="shared" si="7"/>
        <v>101.37</v>
      </c>
      <c r="Y11">
        <f t="shared" si="8"/>
        <v>101.26</v>
      </c>
      <c r="Z11">
        <f t="shared" si="9"/>
        <v>100.95</v>
      </c>
      <c r="AA11">
        <f t="shared" si="10"/>
        <v>100.82</v>
      </c>
      <c r="AB11">
        <f t="shared" si="11"/>
        <v>100.68</v>
      </c>
      <c r="AC11">
        <f t="shared" si="12"/>
        <v>100.7</v>
      </c>
      <c r="AD11">
        <f t="shared" si="13"/>
        <v>100.9</v>
      </c>
    </row>
    <row r="12" spans="1:30" x14ac:dyDescent="0.2">
      <c r="A12" s="3" t="s">
        <v>32</v>
      </c>
      <c r="B12" s="7" t="s">
        <v>33</v>
      </c>
      <c r="C12" s="7" t="s">
        <v>34</v>
      </c>
      <c r="D12" s="11">
        <v>1.2500000000000001E-2</v>
      </c>
      <c r="E12" s="9">
        <v>44483</v>
      </c>
      <c r="F12" s="7">
        <f t="shared" si="15"/>
        <v>62</v>
      </c>
      <c r="G12" s="13">
        <f t="shared" si="16"/>
        <v>5.166666666666667</v>
      </c>
      <c r="H12" s="7">
        <f t="shared" si="17"/>
        <v>4</v>
      </c>
      <c r="I12" s="9">
        <v>46447</v>
      </c>
      <c r="J12" s="15">
        <v>98.41</v>
      </c>
      <c r="K12" s="15">
        <v>98.474999999999994</v>
      </c>
      <c r="L12" s="15">
        <v>98.4</v>
      </c>
      <c r="M12" s="16">
        <v>98.44</v>
      </c>
      <c r="N12" s="16">
        <v>98.31</v>
      </c>
      <c r="O12" s="16">
        <v>97.95</v>
      </c>
      <c r="P12" s="16">
        <v>97.7</v>
      </c>
      <c r="Q12" s="16">
        <v>97.66</v>
      </c>
      <c r="R12" s="16">
        <v>97.685000000000002</v>
      </c>
      <c r="S12" s="16">
        <v>97.94</v>
      </c>
      <c r="U12">
        <f t="shared" si="4"/>
        <v>102.57666666666667</v>
      </c>
      <c r="V12">
        <f t="shared" si="5"/>
        <v>102.64166666666667</v>
      </c>
      <c r="W12">
        <f t="shared" si="6"/>
        <v>102.56666666666668</v>
      </c>
      <c r="X12">
        <f t="shared" si="7"/>
        <v>102.60666666666667</v>
      </c>
      <c r="Y12">
        <f t="shared" si="8"/>
        <v>102.47666666666667</v>
      </c>
      <c r="Z12">
        <f t="shared" si="9"/>
        <v>102.11666666666667</v>
      </c>
      <c r="AA12">
        <f t="shared" si="10"/>
        <v>101.86666666666667</v>
      </c>
      <c r="AB12">
        <f t="shared" si="11"/>
        <v>101.82666666666667</v>
      </c>
      <c r="AC12">
        <f t="shared" si="12"/>
        <v>101.85166666666667</v>
      </c>
      <c r="AD12">
        <f t="shared" si="13"/>
        <v>102.10666666666667</v>
      </c>
    </row>
    <row r="13" spans="1:30" x14ac:dyDescent="0.2">
      <c r="A13" s="6"/>
      <c r="B13" s="4"/>
      <c r="C13" s="6"/>
      <c r="D13" s="6"/>
      <c r="E13" s="6"/>
      <c r="F13" s="3"/>
      <c r="H13" s="5"/>
    </row>
    <row r="14" spans="1:30" x14ac:dyDescent="0.2">
      <c r="A14" s="6"/>
      <c r="B14" s="6"/>
      <c r="C14" s="6"/>
      <c r="D14" s="6"/>
      <c r="E14" s="6"/>
      <c r="F1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2022-02-09T19:39:16Z</dcterms:created>
  <dcterms:modified xsi:type="dcterms:W3CDTF">2022-02-09T21:12:46Z</dcterms:modified>
</cp:coreProperties>
</file>